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Revitalizace toku" sheetId="2" r:id="rId2"/>
    <sheet name="SO 02.1 - Kácení" sheetId="3" r:id="rId3"/>
    <sheet name="SO 02.2 - Výsadby" sheetId="4" r:id="rId4"/>
    <sheet name="SO 03 - Vedlejší rozpočto..." sheetId="5" r:id="rId5"/>
    <sheet name="Pokyny pro vyplnění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01 - Revitalizace toku'!$C$84:$K$290</definedName>
    <definedName name="_xlnm.Print_Area" localSheetId="1">'SO 01 - Revitalizace toku'!$C$4:$J$39,'SO 01 - Revitalizace toku'!$C$45:$J$66,'SO 01 - Revitalizace toku'!$C$72:$K$290</definedName>
    <definedName name="_xlnm.Print_Titles" localSheetId="1">'SO 01 - Revitalizace toku'!$84:$84</definedName>
    <definedName name="_xlnm._FilterDatabase" localSheetId="2" hidden="1">'SO 02.1 - Kácení'!$C$86:$K$186</definedName>
    <definedName name="_xlnm.Print_Area" localSheetId="2">'SO 02.1 - Kácení'!$C$4:$J$41,'SO 02.1 - Kácení'!$C$47:$J$66,'SO 02.1 - Kácení'!$C$72:$K$186</definedName>
    <definedName name="_xlnm.Print_Titles" localSheetId="2">'SO 02.1 - Kácení'!$86:$86</definedName>
    <definedName name="_xlnm._FilterDatabase" localSheetId="3" hidden="1">'SO 02.2 - Výsadby'!$C$87:$K$183</definedName>
    <definedName name="_xlnm.Print_Area" localSheetId="3">'SO 02.2 - Výsadby'!$C$4:$J$41,'SO 02.2 - Výsadby'!$C$47:$J$67,'SO 02.2 - Výsadby'!$C$73:$K$183</definedName>
    <definedName name="_xlnm.Print_Titles" localSheetId="3">'SO 02.2 - Výsadby'!$87:$87</definedName>
    <definedName name="_xlnm._FilterDatabase" localSheetId="4" hidden="1">'SO 03 - Vedlejší rozpočto...'!$C$79:$K$114</definedName>
    <definedName name="_xlnm.Print_Area" localSheetId="4">'SO 03 - Vedlejší rozpočto...'!$C$4:$J$39,'SO 03 - Vedlejší rozpočto...'!$C$45:$J$61,'SO 03 - Vedlejší rozpočto...'!$C$67:$K$114</definedName>
    <definedName name="_xlnm.Print_Titles" localSheetId="4">'SO 03 - Vedlejší rozpočto...'!$79:$79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9"/>
  <c i="5" r="J35"/>
  <c i="1" r="AX59"/>
  <c i="5"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70"/>
  <c i="4" r="J39"/>
  <c r="J38"/>
  <c i="1" r="AY58"/>
  <c i="4" r="J37"/>
  <c i="1" r="AX58"/>
  <c i="4" r="BI181"/>
  <c r="BH181"/>
  <c r="BG181"/>
  <c r="BF181"/>
  <c r="T181"/>
  <c r="T180"/>
  <c r="R181"/>
  <c r="R180"/>
  <c r="P181"/>
  <c r="P180"/>
  <c r="BI178"/>
  <c r="BH178"/>
  <c r="BG178"/>
  <c r="BF178"/>
  <c r="T178"/>
  <c r="R178"/>
  <c r="P178"/>
  <c r="BI175"/>
  <c r="BH175"/>
  <c r="BG175"/>
  <c r="BF175"/>
  <c r="T175"/>
  <c r="R175"/>
  <c r="P175"/>
  <c r="BI167"/>
  <c r="BH167"/>
  <c r="BG167"/>
  <c r="BF167"/>
  <c r="T167"/>
  <c r="R167"/>
  <c r="P167"/>
  <c r="BI159"/>
  <c r="BH159"/>
  <c r="BG159"/>
  <c r="BF159"/>
  <c r="T159"/>
  <c r="R159"/>
  <c r="P159"/>
  <c r="BI151"/>
  <c r="BH151"/>
  <c r="BG151"/>
  <c r="BF151"/>
  <c r="T151"/>
  <c r="R151"/>
  <c r="P151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56"/>
  <c r="E7"/>
  <c r="E76"/>
  <c i="3" r="J39"/>
  <c r="J38"/>
  <c i="1" r="AY57"/>
  <c i="3" r="J37"/>
  <c i="1" r="AX57"/>
  <c i="3"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81"/>
  <c r="E7"/>
  <c r="E75"/>
  <c i="2" r="J37"/>
  <c r="J36"/>
  <c i="1" r="AY55"/>
  <c i="2" r="J35"/>
  <c i="1" r="AX55"/>
  <c i="2" r="BI288"/>
  <c r="BH288"/>
  <c r="BG288"/>
  <c r="BF288"/>
  <c r="T288"/>
  <c r="T287"/>
  <c r="R288"/>
  <c r="R287"/>
  <c r="P288"/>
  <c r="P287"/>
  <c r="BI281"/>
  <c r="BH281"/>
  <c r="BG281"/>
  <c r="BF281"/>
  <c r="T281"/>
  <c r="R281"/>
  <c r="P281"/>
  <c r="BI275"/>
  <c r="BH275"/>
  <c r="BG275"/>
  <c r="BF275"/>
  <c r="T275"/>
  <c r="R275"/>
  <c r="P275"/>
  <c r="BI269"/>
  <c r="BH269"/>
  <c r="BG269"/>
  <c r="BF269"/>
  <c r="T269"/>
  <c r="R269"/>
  <c r="P269"/>
  <c r="BI264"/>
  <c r="BH264"/>
  <c r="BG264"/>
  <c r="BF264"/>
  <c r="T264"/>
  <c r="R264"/>
  <c r="P264"/>
  <c r="BI258"/>
  <c r="BH258"/>
  <c r="BG258"/>
  <c r="BF258"/>
  <c r="T258"/>
  <c r="R258"/>
  <c r="P258"/>
  <c r="BI253"/>
  <c r="BH253"/>
  <c r="BG253"/>
  <c r="BF253"/>
  <c r="T253"/>
  <c r="R253"/>
  <c r="P253"/>
  <c r="BI247"/>
  <c r="BH247"/>
  <c r="BG247"/>
  <c r="BF247"/>
  <c r="T247"/>
  <c r="R247"/>
  <c r="P247"/>
  <c r="BI240"/>
  <c r="BH240"/>
  <c r="BG240"/>
  <c r="BF240"/>
  <c r="T240"/>
  <c r="R240"/>
  <c r="P240"/>
  <c r="BI234"/>
  <c r="BH234"/>
  <c r="BG234"/>
  <c r="BF234"/>
  <c r="T234"/>
  <c r="R234"/>
  <c r="P234"/>
  <c r="BI227"/>
  <c r="BH227"/>
  <c r="BG227"/>
  <c r="BF227"/>
  <c r="T227"/>
  <c r="R227"/>
  <c r="P227"/>
  <c r="BI219"/>
  <c r="BH219"/>
  <c r="BG219"/>
  <c r="BF219"/>
  <c r="T219"/>
  <c r="R219"/>
  <c r="P219"/>
  <c r="BI212"/>
  <c r="BH212"/>
  <c r="BG212"/>
  <c r="BF212"/>
  <c r="T212"/>
  <c r="R212"/>
  <c r="P212"/>
  <c r="BI203"/>
  <c r="BH203"/>
  <c r="BG203"/>
  <c r="BF203"/>
  <c r="T203"/>
  <c r="R203"/>
  <c r="P203"/>
  <c r="BI196"/>
  <c r="BH196"/>
  <c r="BG196"/>
  <c r="BF196"/>
  <c r="T196"/>
  <c r="R196"/>
  <c r="P196"/>
  <c r="BI191"/>
  <c r="BH191"/>
  <c r="BG191"/>
  <c r="BF191"/>
  <c r="T191"/>
  <c r="R191"/>
  <c r="P191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59"/>
  <c r="BH159"/>
  <c r="BG159"/>
  <c r="BF159"/>
  <c r="T159"/>
  <c r="R159"/>
  <c r="P159"/>
  <c r="BI154"/>
  <c r="BH154"/>
  <c r="BG154"/>
  <c r="BF154"/>
  <c r="T154"/>
  <c r="R154"/>
  <c r="P154"/>
  <c r="BI142"/>
  <c r="BH142"/>
  <c r="BG142"/>
  <c r="BF142"/>
  <c r="T142"/>
  <c r="R142"/>
  <c r="P142"/>
  <c r="BI132"/>
  <c r="BH132"/>
  <c r="BG132"/>
  <c r="BF132"/>
  <c r="T132"/>
  <c r="R132"/>
  <c r="P132"/>
  <c r="BI123"/>
  <c r="BH123"/>
  <c r="BG123"/>
  <c r="BF123"/>
  <c r="T123"/>
  <c r="R123"/>
  <c r="P123"/>
  <c r="BI113"/>
  <c r="BH113"/>
  <c r="BG113"/>
  <c r="BF113"/>
  <c r="T113"/>
  <c r="R113"/>
  <c r="P113"/>
  <c r="BI105"/>
  <c r="BH105"/>
  <c r="BG105"/>
  <c r="BF105"/>
  <c r="T105"/>
  <c r="R105"/>
  <c r="P105"/>
  <c r="BI96"/>
  <c r="BH96"/>
  <c r="BG96"/>
  <c r="BF96"/>
  <c r="T96"/>
  <c r="R96"/>
  <c r="P96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1" r="L50"/>
  <c r="AM50"/>
  <c r="AM49"/>
  <c r="L49"/>
  <c r="AM47"/>
  <c r="L47"/>
  <c r="L45"/>
  <c r="L44"/>
  <c i="2" r="J288"/>
  <c r="J247"/>
  <c r="BK219"/>
  <c r="BK203"/>
  <c r="J172"/>
  <c r="BK132"/>
  <c r="BK105"/>
  <c i="1" r="AS56"/>
  <c i="2" r="J212"/>
  <c r="J187"/>
  <c r="J159"/>
  <c r="J105"/>
  <c i="3" r="BK177"/>
  <c r="J157"/>
  <c r="BK137"/>
  <c r="BK118"/>
  <c r="J100"/>
  <c r="J177"/>
  <c r="BK157"/>
  <c r="BK142"/>
  <c r="J118"/>
  <c r="BK100"/>
  <c i="4" r="BK178"/>
  <c r="J140"/>
  <c r="BK127"/>
  <c r="BK112"/>
  <c r="J104"/>
  <c r="BK181"/>
  <c r="J159"/>
  <c r="J127"/>
  <c r="J108"/>
  <c r="BK91"/>
  <c i="5" r="J104"/>
  <c r="BK93"/>
  <c r="BK82"/>
  <c r="BK104"/>
  <c r="BK91"/>
  <c r="J82"/>
  <c i="2" r="BK275"/>
  <c r="J253"/>
  <c r="BK227"/>
  <c r="BK187"/>
  <c r="BK159"/>
  <c r="J142"/>
  <c r="BK113"/>
  <c r="BK288"/>
  <c r="J275"/>
  <c r="BK253"/>
  <c r="J219"/>
  <c r="J191"/>
  <c r="J182"/>
  <c r="BK142"/>
  <c r="BK96"/>
  <c i="3" r="J172"/>
  <c r="J142"/>
  <c r="J122"/>
  <c r="BK114"/>
  <c r="BK95"/>
  <c r="BK172"/>
  <c r="BK152"/>
  <c r="BK132"/>
  <c r="BK105"/>
  <c i="4" r="J181"/>
  <c r="J175"/>
  <c r="J145"/>
  <c r="J123"/>
  <c r="BK108"/>
  <c r="J91"/>
  <c r="BK151"/>
  <c r="BK145"/>
  <c r="BK123"/>
  <c r="J112"/>
  <c r="BK96"/>
  <c i="5" r="J107"/>
  <c r="J91"/>
  <c r="J112"/>
  <c r="BK107"/>
  <c r="J93"/>
  <c r="BK85"/>
  <c i="2" r="BK269"/>
  <c r="BK258"/>
  <c r="J234"/>
  <c r="BK191"/>
  <c r="BK182"/>
  <c r="J154"/>
  <c r="J123"/>
  <c r="J88"/>
  <c r="BK264"/>
  <c r="J258"/>
  <c r="J240"/>
  <c r="J227"/>
  <c r="J196"/>
  <c r="J177"/>
  <c r="BK154"/>
  <c r="BK123"/>
  <c r="BK88"/>
  <c i="3" r="BK167"/>
  <c r="BK147"/>
  <c r="J127"/>
  <c r="BK110"/>
  <c r="BK90"/>
  <c r="J167"/>
  <c r="J147"/>
  <c r="BK127"/>
  <c r="J110"/>
  <c r="J90"/>
  <c i="4" r="J167"/>
  <c r="J151"/>
  <c r="BK135"/>
  <c r="BK116"/>
  <c r="J96"/>
  <c r="BK175"/>
  <c r="BK140"/>
  <c r="J135"/>
  <c r="J116"/>
  <c r="BK101"/>
  <c i="5" r="BK109"/>
  <c r="BK98"/>
  <c r="J88"/>
  <c r="J109"/>
  <c r="J98"/>
  <c r="BK95"/>
  <c i="2" r="J281"/>
  <c r="J264"/>
  <c r="BK240"/>
  <c r="BK212"/>
  <c r="BK196"/>
  <c r="BK177"/>
  <c r="J132"/>
  <c r="J96"/>
  <c r="BK281"/>
  <c r="J269"/>
  <c r="BK247"/>
  <c r="BK234"/>
  <c r="J203"/>
  <c r="BK172"/>
  <c r="J113"/>
  <c i="3" r="J182"/>
  <c r="J162"/>
  <c r="J152"/>
  <c r="J132"/>
  <c r="J105"/>
  <c r="BK182"/>
  <c r="BK162"/>
  <c r="J137"/>
  <c r="BK122"/>
  <c r="J114"/>
  <c r="J95"/>
  <c i="4" r="BK159"/>
  <c r="J131"/>
  <c r="J120"/>
  <c r="J101"/>
  <c r="J178"/>
  <c r="BK167"/>
  <c r="BK131"/>
  <c r="BK120"/>
  <c r="BK104"/>
  <c i="5" r="BK112"/>
  <c r="J101"/>
  <c r="J95"/>
  <c r="J85"/>
  <c r="BK101"/>
  <c r="BK88"/>
  <c i="2" l="1" r="P87"/>
  <c r="T87"/>
  <c r="P211"/>
  <c r="T211"/>
  <c r="P252"/>
  <c r="T252"/>
  <c r="P263"/>
  <c r="R263"/>
  <c r="BK87"/>
  <c r="J87"/>
  <c r="J61"/>
  <c r="R87"/>
  <c r="BK211"/>
  <c r="J211"/>
  <c r="J62"/>
  <c r="R211"/>
  <c r="BK252"/>
  <c r="J252"/>
  <c r="J63"/>
  <c r="R252"/>
  <c r="BK263"/>
  <c r="J263"/>
  <c r="J64"/>
  <c r="T263"/>
  <c i="3" r="BK89"/>
  <c r="BK88"/>
  <c r="J88"/>
  <c r="J64"/>
  <c r="P89"/>
  <c r="P88"/>
  <c r="P87"/>
  <c i="1" r="AU57"/>
  <c i="3" r="R89"/>
  <c r="R88"/>
  <c r="R87"/>
  <c r="T89"/>
  <c r="T88"/>
  <c r="T87"/>
  <c i="4" r="BK90"/>
  <c r="P90"/>
  <c r="P89"/>
  <c r="P88"/>
  <c i="1" r="AU58"/>
  <c i="4" r="R90"/>
  <c r="R89"/>
  <c r="R88"/>
  <c r="T90"/>
  <c r="T89"/>
  <c r="T88"/>
  <c i="5" r="BK81"/>
  <c r="J81"/>
  <c r="J60"/>
  <c r="P81"/>
  <c r="P80"/>
  <c i="1" r="AU59"/>
  <c i="5" r="R81"/>
  <c r="R80"/>
  <c r="T81"/>
  <c r="T80"/>
  <c i="2" r="BK287"/>
  <c r="J287"/>
  <c r="J65"/>
  <c i="4" r="BK180"/>
  <c r="J180"/>
  <c r="J66"/>
  <c r="J90"/>
  <c r="J65"/>
  <c i="5" r="E48"/>
  <c r="J74"/>
  <c r="BE82"/>
  <c r="BE85"/>
  <c r="BE91"/>
  <c r="BE93"/>
  <c r="BE101"/>
  <c r="BE112"/>
  <c r="F55"/>
  <c r="BE88"/>
  <c r="BE95"/>
  <c r="BE98"/>
  <c r="BE104"/>
  <c r="BE107"/>
  <c r="BE109"/>
  <c i="3" r="BK87"/>
  <c r="J87"/>
  <c r="J89"/>
  <c r="J65"/>
  <c i="4" r="E50"/>
  <c r="J82"/>
  <c r="BE91"/>
  <c r="BE96"/>
  <c r="BE101"/>
  <c r="BE108"/>
  <c r="BE112"/>
  <c r="BE123"/>
  <c r="BE140"/>
  <c r="BE145"/>
  <c r="BE159"/>
  <c r="BE167"/>
  <c r="BE175"/>
  <c r="BE178"/>
  <c r="F59"/>
  <c r="BE104"/>
  <c r="BE116"/>
  <c r="BE120"/>
  <c r="BE127"/>
  <c r="BE131"/>
  <c r="BE135"/>
  <c r="BE151"/>
  <c r="BE181"/>
  <c i="3" r="E50"/>
  <c r="F59"/>
  <c r="BE95"/>
  <c r="BE100"/>
  <c r="BE105"/>
  <c r="BE110"/>
  <c r="BE122"/>
  <c r="BE127"/>
  <c r="BE152"/>
  <c r="BE157"/>
  <c r="BE167"/>
  <c r="BE177"/>
  <c r="BE182"/>
  <c r="J56"/>
  <c r="BE90"/>
  <c r="BE114"/>
  <c r="BE118"/>
  <c r="BE132"/>
  <c r="BE137"/>
  <c r="BE142"/>
  <c r="BE147"/>
  <c r="BE162"/>
  <c r="BE172"/>
  <c i="2" r="E48"/>
  <c r="J52"/>
  <c r="F55"/>
  <c r="BE123"/>
  <c r="BE132"/>
  <c r="BE142"/>
  <c r="BE159"/>
  <c r="BE172"/>
  <c r="BE177"/>
  <c r="BE182"/>
  <c r="BE187"/>
  <c r="BE191"/>
  <c r="BE203"/>
  <c r="BE234"/>
  <c r="BE240"/>
  <c r="BE253"/>
  <c r="BE264"/>
  <c r="BE275"/>
  <c r="BE288"/>
  <c r="BE88"/>
  <c r="BE96"/>
  <c r="BE105"/>
  <c r="BE113"/>
  <c r="BE154"/>
  <c r="BE196"/>
  <c r="BE212"/>
  <c r="BE219"/>
  <c r="BE227"/>
  <c r="BE247"/>
  <c r="BE258"/>
  <c r="BE269"/>
  <c r="BE281"/>
  <c r="J34"/>
  <c i="1" r="AW55"/>
  <c i="3" r="F37"/>
  <c i="1" r="BB57"/>
  <c i="3" r="F38"/>
  <c i="1" r="BC57"/>
  <c i="4" r="J36"/>
  <c i="1" r="AW58"/>
  <c i="4" r="F38"/>
  <c i="1" r="BC58"/>
  <c i="5" r="F37"/>
  <c i="1" r="BD59"/>
  <c i="2" r="F35"/>
  <c i="1" r="BB55"/>
  <c i="3" r="J36"/>
  <c i="1" r="AW57"/>
  <c i="3" r="F39"/>
  <c i="1" r="BD57"/>
  <c i="4" r="F39"/>
  <c i="1" r="BD58"/>
  <c i="2" r="F34"/>
  <c i="1" r="BA55"/>
  <c i="2" r="F37"/>
  <c i="1" r="BD55"/>
  <c i="3" r="F36"/>
  <c i="1" r="BA57"/>
  <c i="4" r="F37"/>
  <c i="1" r="BB58"/>
  <c i="5" r="F35"/>
  <c i="1" r="BB59"/>
  <c i="5" r="F34"/>
  <c i="1" r="BA59"/>
  <c r="AS54"/>
  <c i="2" r="F36"/>
  <c i="1" r="BC55"/>
  <c i="4" r="F36"/>
  <c i="1" r="BA58"/>
  <c i="3" r="J32"/>
  <c i="5" r="J34"/>
  <c i="1" r="AW59"/>
  <c i="5" r="F36"/>
  <c i="1" r="BC59"/>
  <c i="2" l="1" r="T86"/>
  <c r="T85"/>
  <c i="4" r="BK89"/>
  <c r="J89"/>
  <c r="J64"/>
  <c i="2" r="R86"/>
  <c r="R85"/>
  <c r="P86"/>
  <c r="P85"/>
  <c i="1" r="AU55"/>
  <c i="2" r="BK86"/>
  <c r="J86"/>
  <c r="J60"/>
  <c i="5" r="BK80"/>
  <c r="J80"/>
  <c r="J59"/>
  <c i="1" r="AG57"/>
  <c i="3" r="J63"/>
  <c i="2" r="F33"/>
  <c i="1" r="AZ55"/>
  <c i="5" r="J33"/>
  <c i="1" r="AV59"/>
  <c r="AT59"/>
  <c i="2" r="J33"/>
  <c i="1" r="AV55"/>
  <c r="AT55"/>
  <c r="BB56"/>
  <c r="AX56"/>
  <c r="BC56"/>
  <c r="AY56"/>
  <c i="4" r="F35"/>
  <c i="1" r="AZ58"/>
  <c r="AU56"/>
  <c i="3" r="F35"/>
  <c i="1" r="AZ57"/>
  <c r="BA56"/>
  <c r="AW56"/>
  <c i="4" r="J35"/>
  <c i="1" r="AV58"/>
  <c r="AT58"/>
  <c i="3" r="J35"/>
  <c i="1" r="AV57"/>
  <c r="AT57"/>
  <c r="AN57"/>
  <c r="BD56"/>
  <c i="5" r="F33"/>
  <c i="1" r="AZ59"/>
  <c i="2" l="1" r="BK85"/>
  <c r="J85"/>
  <c r="J59"/>
  <c i="4" r="BK88"/>
  <c r="J88"/>
  <c r="J63"/>
  <c i="3" r="J41"/>
  <c i="1" r="AU54"/>
  <c i="5" r="J30"/>
  <c i="1" r="AG59"/>
  <c r="BD54"/>
  <c r="W33"/>
  <c r="BB54"/>
  <c r="W31"/>
  <c r="BC54"/>
  <c r="W32"/>
  <c r="AZ56"/>
  <c r="AV56"/>
  <c r="AT56"/>
  <c r="BA54"/>
  <c r="AW54"/>
  <c r="AK30"/>
  <c i="5" l="1" r="J39"/>
  <c i="1" r="AN59"/>
  <c r="AX54"/>
  <c r="AY54"/>
  <c i="4" r="J32"/>
  <c i="1" r="AG58"/>
  <c r="AG56"/>
  <c i="2" r="J30"/>
  <c i="1" r="AG55"/>
  <c r="AG54"/>
  <c r="AK26"/>
  <c r="AZ54"/>
  <c r="W29"/>
  <c r="W30"/>
  <c l="1" r="AN58"/>
  <c i="2" r="J39"/>
  <c i="4" r="J41"/>
  <c i="1" r="AN55"/>
  <c r="AN5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<sst xmlns="http://schemas.openxmlformats.org/spreadsheetml/2006/main">
  <si>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</si>
  <si>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</si>
  <si>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</si>
  <si>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</si>
  <si>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</si>
  <si>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{503bd6b9-e72d-4620-a33e-2ab9c2317391}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</si>
  <si>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</si>
  <si>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</si>
  <si>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</si>
  <si>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</si>
  <si>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</si>
  <si>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</si>
  <si>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</si>
  <si>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</si>
  <si>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113315STA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</si>
  <si>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</si>
  <si>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</si>
  <si>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Banínského potoka</t>
  </si>
  <si>
    <t>KSO:</t>
  </si>
  <si>
    <t/>
  </si>
  <si>
    <t>CC-CZ:</t>
  </si>
  <si>
    <t>Místo:</t>
  </si>
  <si>
    <t>Banín</t>
  </si>
  <si>
    <t>Datum:</t>
  </si>
  <si>
    <t>1. 11. 2023</t>
  </si>
  <si>
    <t>Zadavatel:</t>
  </si>
  <si>
    <t>IČ:</t>
  </si>
  <si>
    <t>70890013</t>
  </si>
  <si>
    <t>Povodí Moravy, s. p.</t>
  </si>
  <si>
    <t>DIČ:</t>
  </si>
  <si>
    <t>CZ70890013</t>
  </si>
  <si>
    <t>Uchazeč:</t>
  </si>
  <si>
    <t>Vyplň údaj</t>
  </si>
  <si>
    <t>Projektant:</t>
  </si>
  <si>
    <t>27560015</t>
  </si>
  <si>
    <t xml:space="preserve">Envicons, s.r.o. </t>
  </si>
  <si>
    <t>CZ27560015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</si>
  <si>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</si>
  <si>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</si>
  <si>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</si>
  <si>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</si>
  <si>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</si>
  <si>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</si>
  <si>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</si>
  <si>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</si>
  <si>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</si>
  <si>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</si>
  <si>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</si>
  <si>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</si>
  <si>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</si>
  <si>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</si>
  <si>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</si>
  <si>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</si>
  <si>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</si>
  <si>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</si>
  <si>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</si>
  <si>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</si>
  <si>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</si>
  <si>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</si>
  <si>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</si>
  <si>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</si>
  <si>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</si>
  <si>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</si>
  <si>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</si>
  <si>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</si>
  <si>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</si>
  <si>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</si>
  <si>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</si>
  <si>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</si>
  <si>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</si>
  <si>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</si>
  <si>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</si>
  <si>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</si>
  <si>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</si>
  <si>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</si>
  <si>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</si>
  <si>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</si>
  <si>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</si>
  <si>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</si>
  <si>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</si>
  <si>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</si>
  <si>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Revitalizace toku</t>
  </si>
  <si>
    <t>STA</t>
  </si>
  <si>
    <t>1</t>
  </si>
  <si>
    <t>{01664377-7a66-46e3-8f85-a7778d5ccfeb}</t>
  </si>
  <si>
    <t>2</t>
  </si>
  <si>
    <t>SO 02</t>
  </si>
  <si>
    <t>Vegetační úpravy</t>
  </si>
  <si>
    <t>{17f7de7c-9f04-4c7e-a54a-1f6bc7437064}</t>
  </si>
  <si>
    <t>SO 02.1</t>
  </si>
  <si>
    <t>Kácení</t>
  </si>
  <si>
    <t>Soupis</t>
  </si>
  <si>
    <t>{6dbaa829-129b-48f8-952e-74db4623232a}</t>
  </si>
  <si>
    <t>SO 02.2</t>
  </si>
  <si>
    <t>Výsadby</t>
  </si>
  <si>
    <t>{1829de61-af8c-4a20-a1cd-f95354e6850f}</t>
  </si>
  <si>
    <t>SO 03</t>
  </si>
  <si>
    <t>Vedlejší rozpočtové náklady</t>
  </si>
  <si>
    <t>{dba7f270-5633-4247-ba3c-eef788a537dc}</t>
  </si>
  <si>
    <t>KRYCÍ LIST SOUPISU PRACÍ</t>
  </si>
  <si>
    <t>Objekt:</t>
  </si>
  <si>
    <t>SO 01 - Revitalizace toku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</si>
  <si>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</si>
  <si>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</si>
  <si>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</si>
  <si>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</si>
  <si>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</si>
  <si>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</si>
  <si>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</si>
  <si>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</si>
  <si>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</si>
  <si>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</si>
  <si>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</si>
  <si>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</si>
  <si>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</si>
  <si>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</si>
  <si>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</si>
  <si>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</si>
  <si>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</si>
  <si>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</si>
  <si>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</si>
  <si>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</si>
  <si>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</si>
  <si>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</si>
  <si>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</si>
  <si>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</si>
  <si>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</si>
  <si>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</si>
  <si>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</si>
  <si>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</si>
  <si>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114203102</t>
  </si>
  <si>
    <t>Rozebrání dlažeb z lomového kamene nebo betonových tvárnic na sucho se zalitými spárami</t>
  </si>
  <si>
    <t>m3</t>
  </si>
  <si>
    <t>CS ÚRS 2023 02</t>
  </si>
  <si>
    <t>4</t>
  </si>
  <si>
    <t>757278694</t>
  </si>
  <si>
    <t>PP</t>
  </si>
  <si>
    <t>Rozebrání dlažeb nebo záhozů s naložením na dopravní prostředek dlažeb z lomového kamene nebo betonových tvárnic na sucho se zalitými spárami cementovou maltou</t>
  </si>
  <si>
    <t>Online PSC</t>
  </si>
  <si>
    <t>https://podminky.urs.cz/item/CS_URS_2023_02/114203102</t>
  </si>
  <si>
    <t>VV</t>
  </si>
  <si>
    <t>D.Technická zpráva</t>
  </si>
  <si>
    <t>0,83*25"opevnění v místě balvanitého skluzu"</t>
  </si>
  <si>
    <t>0,83*1,5*4"opevnění v místě těsnících prvků "</t>
  </si>
  <si>
    <t>očištění od asfaltové zálivky</t>
  </si>
  <si>
    <t>Součet</t>
  </si>
  <si>
    <t>121151123</t>
  </si>
  <si>
    <t>Sejmutí ornice plochy přes 500 m2 tl vrstvy do 200 mm strojně</t>
  </si>
  <si>
    <t>m2</t>
  </si>
  <si>
    <t>-1184912055</t>
  </si>
  <si>
    <t>Sejmutí ornice strojně při souvislé ploše přes 500 m2, tl. vrstvy do 200 mm</t>
  </si>
  <si>
    <t>https://podminky.urs.cz/item/CS_URS_2023_02/121151123</t>
  </si>
  <si>
    <t>3000"zemník"</t>
  </si>
  <si>
    <t>1900"místo uložení"</t>
  </si>
  <si>
    <t>17370"revitalizace"</t>
  </si>
  <si>
    <t>97,39"brod"</t>
  </si>
  <si>
    <t>3</t>
  </si>
  <si>
    <t>122251406</t>
  </si>
  <si>
    <t>Vykopávky v zemníku na suchu v hornině třídy těžitelnosti I skupiny 3 objem do 5000 m3 strojně</t>
  </si>
  <si>
    <t>1780339237</t>
  </si>
  <si>
    <t>Vykopávky v zemnících na suchu strojně zapažených i nezapažených v hornině třídy těžitelnosti I skupiny 3 přes 1 000 do 5 000 m3</t>
  </si>
  <si>
    <t>https://podminky.urs.cz/item/CS_URS_2023_02/122251406</t>
  </si>
  <si>
    <t>1400"zemník"</t>
  </si>
  <si>
    <t>1400"místo uložení"</t>
  </si>
  <si>
    <t>zemina na zajílování</t>
  </si>
  <si>
    <t>124253102</t>
  </si>
  <si>
    <t>Vykopávky pro koryta vodotečí v hornině třídy těžitelnosti I skupiny 3 objem do 5000 m3 strojně</t>
  </si>
  <si>
    <t>-898884858</t>
  </si>
  <si>
    <t>Vykopávky pro koryta vodotečí strojně v hornině třídy těžitelnosti I skupiny 3 přes 1 000 do 5 000 m3</t>
  </si>
  <si>
    <t>https://podminky.urs.cz/item/CS_URS_2023_02/124253102</t>
  </si>
  <si>
    <t>D.Technická zpráva, výkres č.01.3, 01.5, 01.6</t>
  </si>
  <si>
    <t>1750"snížená niva"</t>
  </si>
  <si>
    <t>605"modelace koryta"</t>
  </si>
  <si>
    <t>(9,74*4)-19,48"brod"</t>
  </si>
  <si>
    <t>95,88"skluz"</t>
  </si>
  <si>
    <t>5+6,1+4+3"mokřad 1,2,3,4"</t>
  </si>
  <si>
    <t>5</t>
  </si>
  <si>
    <t>162251102</t>
  </si>
  <si>
    <t>Vodorovné přemístění přes 20 do 50 m výkopku/sypaniny z horniny třídy těžitelnosti I skupiny 1 až 3</t>
  </si>
  <si>
    <t>940798011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</si>
  <si>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</si>
  <si>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https://podminky.urs.cz/item/CS_URS_2023_02/162251102</t>
  </si>
  <si>
    <t>D.Technická zpráva, výkres č.01.5, 01.6</t>
  </si>
  <si>
    <t>brod</t>
  </si>
  <si>
    <t>9,74*4-19,48"přemístění výkopku z brodu"</t>
  </si>
  <si>
    <t>skluz</t>
  </si>
  <si>
    <t>95,88"přemístění výkopku ze skluzu"</t>
  </si>
  <si>
    <t>6</t>
  </si>
  <si>
    <t>162351103</t>
  </si>
  <si>
    <t>Vodorovné přemístění přes 50 do 500 m výkopku/sypaniny z horniny třídy těžitelnosti I skupiny 1 až 3</t>
  </si>
  <si>
    <t>-285724479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</si>
  <si>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</si>
  <si>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https://podminky.urs.cz/item/CS_URS_2023_02/162351103</t>
  </si>
  <si>
    <t>nyvýšení terénu</t>
  </si>
  <si>
    <t>88+34,48+492"přesun výkopku a ornice k navýšení terénu u silnice"</t>
  </si>
  <si>
    <t>7</t>
  </si>
  <si>
    <t>167151111</t>
  </si>
  <si>
    <t>Nakládání výkopku z hornin třídy těžitelnosti I skupiny 1 až 3 přes 100 m3</t>
  </si>
  <si>
    <t>177208418</t>
  </si>
  <si>
    <t>Nakládání, skládání a překládání neulehlého výkopku nebo sypaniny strojně nakládání, množství přes 100 m3, z hornin třídy těžitelnosti I, skupiny 1 až 3</t>
  </si>
  <si>
    <t>https://podminky.urs.cz/item/CS_URS_2023_02/167151111</t>
  </si>
  <si>
    <t>8</t>
  </si>
  <si>
    <t>171151103</t>
  </si>
  <si>
    <t>Uložení sypaniny z hornin soudržných do násypů zhutněných strojně</t>
  </si>
  <si>
    <t>-1911866129</t>
  </si>
  <si>
    <t>Uložení sypanin do násypů strojně s rozprostřením sypaniny ve vrstvách a s hrubým urovnáním zhutněných z hornin soudržných jakékoliv třídy těžitelnosti</t>
  </si>
  <si>
    <t>https://podminky.urs.cz/item/CS_URS_2023_02/171151103</t>
  </si>
  <si>
    <t>88"hutněný násyp přebytečné zeminy u silnice"</t>
  </si>
  <si>
    <t>9</t>
  </si>
  <si>
    <t>174151101</t>
  </si>
  <si>
    <t>Zásyp jam, šachet rýh nebo kolem objektů sypaninou se zhutněním</t>
  </si>
  <si>
    <t>2006476996</t>
  </si>
  <si>
    <t>Zásyp sypaninou z jakékoliv horniny strojně s uložením výkopku ve vrstvách se zhutněním jam, šachet, rýh nebo kolem objektů v těchto vykopávkách</t>
  </si>
  <si>
    <t>https://podminky.urs.cz/item/CS_URS_2023_02/174151101</t>
  </si>
  <si>
    <t>revitalizace</t>
  </si>
  <si>
    <t>1881"zásyp původního koryta + modelace nivy"</t>
  </si>
  <si>
    <t>27,86"skluz"</t>
  </si>
  <si>
    <t>4,5*1*1"těsnící žebra"</t>
  </si>
  <si>
    <t>10</t>
  </si>
  <si>
    <t>181351113</t>
  </si>
  <si>
    <t>Rozprostření ornice tl vrstvy do 200 mm pl přes 500 m2 v rovině nebo ve svahu do 1:5 strojně</t>
  </si>
  <si>
    <t>-96178904</t>
  </si>
  <si>
    <t>Rozprostření a urovnání ornice v rovině nebo ve svahu sklonu do 1:5 strojně při souvislé ploše přes 500 m2, tl. vrstvy do 200 mm</t>
  </si>
  <si>
    <t>https://podminky.urs.cz/item/CS_URS_2023_02/181351113</t>
  </si>
  <si>
    <t>18440"rozprostření v rámci revitalizace"</t>
  </si>
  <si>
    <t>11</t>
  </si>
  <si>
    <t>181351115</t>
  </si>
  <si>
    <t>Rozprostření ornice tl vrstvy přes 250 do 300 mm pl přes 500 m2 v rovině nebo ve svahu do 1:5 strojně</t>
  </si>
  <si>
    <t>-750015236</t>
  </si>
  <si>
    <t>Rozprostření a urovnání ornice v rovině nebo ve svahu sklonu do 1:5 strojně při souvislé ploše přes 500 m2, tl. vrstvy přes 250 do 300 mm</t>
  </si>
  <si>
    <t>https://podminky.urs.cz/item/CS_URS_2023_02/181351115</t>
  </si>
  <si>
    <t>34,48/0,3"rozprostření ornice násypu u silnice"</t>
  </si>
  <si>
    <t>12</t>
  </si>
  <si>
    <t>181451121</t>
  </si>
  <si>
    <t>Založení lučního trávníku výsevem pl přes 1000 m2 v rovině a ve svahu do 1:5</t>
  </si>
  <si>
    <t>816703083</t>
  </si>
  <si>
    <t>Založení trávníku na půdě předem připravené plochy přes 1000 m2 výsevem včetně utažení lučního v rovině nebo na svahu do 1:5</t>
  </si>
  <si>
    <t>https://podminky.urs.cz/item/CS_URS_2023_02/181451121</t>
  </si>
  <si>
    <t>18440+114,933</t>
  </si>
  <si>
    <t>13</t>
  </si>
  <si>
    <t>M</t>
  </si>
  <si>
    <t>00572100</t>
  </si>
  <si>
    <t>osivo jetelotráva intenzivní víceletá</t>
  </si>
  <si>
    <t>kg</t>
  </si>
  <si>
    <t>-730593410</t>
  </si>
  <si>
    <t>P</t>
  </si>
  <si>
    <t>Poznámka k položce:_x000d_
Speciální travní směs - 200 kg/ha - složení viz. TZ</t>
  </si>
  <si>
    <t>18554,933*0,02 'Přepočtené koeficientem množství</t>
  </si>
  <si>
    <t>14</t>
  </si>
  <si>
    <t>181951111</t>
  </si>
  <si>
    <t>Úprava pláně v hornině třídy těžitelnosti I skupiny 1 až 3 bez zhutnění strojně</t>
  </si>
  <si>
    <t>1148522577</t>
  </si>
  <si>
    <t>Úprava pláně vyrovnáním výškových rozdílů strojně v hornině třídy těžitelnosti I, skupiny 1 až 3 bez zhutnění</t>
  </si>
  <si>
    <t>https://podminky.urs.cz/item/CS_URS_2023_02/181951111</t>
  </si>
  <si>
    <t>21891"revitalizace"</t>
  </si>
  <si>
    <t>181951112</t>
  </si>
  <si>
    <t>Úprava pláně v hornině třídy těžitelnosti I skupiny 1 až 3 se zhutněním strojně</t>
  </si>
  <si>
    <t>-1666098423</t>
  </si>
  <si>
    <t>Úprava pláně vyrovnáním výškových rozdílů strojně v hornině třídy těžitelnosti I, skupiny 1 až 3 se zhutněním</t>
  </si>
  <si>
    <t>https://podminky.urs.cz/item/CS_URS_2023_02/181951112</t>
  </si>
  <si>
    <t>D.Technická zpráva, výkres č. 01.5, 01.6</t>
  </si>
  <si>
    <t>4*(8,1+4,5+7,4)"brod"</t>
  </si>
  <si>
    <t>62,66"skluz"</t>
  </si>
  <si>
    <t>16</t>
  </si>
  <si>
    <t>182151111</t>
  </si>
  <si>
    <t>Svahování v zářezech v hornině třídy těžitelnosti I skupiny 1 až 3 strojně</t>
  </si>
  <si>
    <t>1493637631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</si>
  <si>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</si>
  <si>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https://podminky.urs.cz/item/CS_URS_2023_02/182151111</t>
  </si>
  <si>
    <t>10+7,39"brod"</t>
  </si>
  <si>
    <t>379"revitalizace"</t>
  </si>
  <si>
    <t>204,87"skluz"</t>
  </si>
  <si>
    <t>Vodorovné konstrukce</t>
  </si>
  <si>
    <t>17</t>
  </si>
  <si>
    <t>451561112</t>
  </si>
  <si>
    <t>Lože pod dlažby z kameniva drceného drobného vrstva tl přes 100 do 150 mm</t>
  </si>
  <si>
    <t>1478947575</t>
  </si>
  <si>
    <t>Lože pod dlažby z kameniva drceného drobného, tl. vrstvy přes 100 do 150 mm</t>
  </si>
  <si>
    <t>https://podminky.urs.cz/item/CS_URS_2023_02/451561112</t>
  </si>
  <si>
    <t>7,1*3"podsyp pod dlažbu ze ŠD - brod"</t>
  </si>
  <si>
    <t>(13,54+2,04)/0,15"podsyp ze ŠD - skluz"</t>
  </si>
  <si>
    <t>18</t>
  </si>
  <si>
    <t>462511270</t>
  </si>
  <si>
    <t>Zához z lomového kamene bez proštěrkování z terénu hmotnost do 200 kg</t>
  </si>
  <si>
    <t>-1401629931</t>
  </si>
  <si>
    <t>Zához z lomového kamene neupraveného záhozového bez proštěrkování z terénu, hmotnosti jednotlivých kamenů do 200 kg</t>
  </si>
  <si>
    <t>https://podminky.urs.cz/item/CS_URS_2023_02/462511270</t>
  </si>
  <si>
    <t>0,8*1*0,2+2,5*1*0,2"brod, hm. kamene 5-15 kg"</t>
  </si>
  <si>
    <t>2,58"skluz, hm. kamene 5-15 kg"</t>
  </si>
  <si>
    <t>115*0,22"přechodové úseky - revitalizace toku, kameny hm.5-15 kg"</t>
  </si>
  <si>
    <t>19</t>
  </si>
  <si>
    <t>462519002</t>
  </si>
  <si>
    <t>Příplatek za urovnání ploch záhozu z lomového kamene hmotnost do 200 kg</t>
  </si>
  <si>
    <t>-95559384</t>
  </si>
  <si>
    <t>Zához z lomového kamene neupraveného záhozového Příplatek k cenám za urovnání viditelných ploch záhozu z kamene, hmotnosti jednotlivých kamenů do 200 kg</t>
  </si>
  <si>
    <t>https://podminky.urs.cz/item/CS_URS_2023_02/462519002</t>
  </si>
  <si>
    <t>25,3/0,2"přechodové úseky - revitalizace toku, kameny hm. 5-15 kg"</t>
  </si>
  <si>
    <t>2,58/0,2"skluz, hm. kamene 5-15 kg"</t>
  </si>
  <si>
    <t>20</t>
  </si>
  <si>
    <t>463211152</t>
  </si>
  <si>
    <t>Rovnanina objemu přes 3 m3 z lomového kamene tříděného hmotnosti přes 80 do 200 kg s urovnáním líce</t>
  </si>
  <si>
    <t>1113934302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</si>
  <si>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</si>
  <si>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https://podminky.urs.cz/item/CS_URS_2023_02/463211152</t>
  </si>
  <si>
    <t xml:space="preserve">D.Technická zpráva, výkres č.  01.6</t>
  </si>
  <si>
    <t>37,07+9,72"skluz - kámen hm. 80-200 kg"</t>
  </si>
  <si>
    <t>463211153</t>
  </si>
  <si>
    <t>Rovnanina objemu přes 3 m3 z lomového kamene tříděného hmotnosti přes 200 do 500 kg s urovnáním líce</t>
  </si>
  <si>
    <t>-534757106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</si>
  <si>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</si>
  <si>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https://podminky.urs.cz/item/CS_URS_2023_02/463211153</t>
  </si>
  <si>
    <t>0,5*0,6*(8,1+3)*2"brod"</t>
  </si>
  <si>
    <t>1,26+1,26+0,45"prahy skluzu - kámen hm. cca 200 kg"</t>
  </si>
  <si>
    <t>22</t>
  </si>
  <si>
    <t>465511427</t>
  </si>
  <si>
    <t>Dlažba z lomového kamene na sucho s vyklínováním a vyplněním spár tl 400 mm</t>
  </si>
  <si>
    <t>233256314</t>
  </si>
  <si>
    <t>Dlažba z lomového kamene lomařsky upraveného na sucho s vyklínováním kamenem, s vyplněním spár těženým kamenivem, drnem nebo ornicí s osetím, tl. kamene 400 mm</t>
  </si>
  <si>
    <t>https://podminky.urs.cz/item/CS_URS_2023_02/465511427</t>
  </si>
  <si>
    <t>D.Technická zpráva, výkres č. 01.5</t>
  </si>
  <si>
    <t>7,1*3"brod"</t>
  </si>
  <si>
    <t>Ostatní konstrukce a práce, bourání</t>
  </si>
  <si>
    <t>23</t>
  </si>
  <si>
    <t>R01</t>
  </si>
  <si>
    <t>Instalace kmenů do toku, pr. kmene 20-40 cm, dl. 1-3 m</t>
  </si>
  <si>
    <t>kpl</t>
  </si>
  <si>
    <t>-873002631</t>
  </si>
  <si>
    <t>Instalace kmene do toku pr. kmene 20-40 cm, dl. 1-3 m</t>
  </si>
  <si>
    <t>Poznámka k položce:_x000d_
Kmen bude zapuštěň 1/3 své délky do břehu. Položka vč. zemních prací (výkop rýhy a zpětný zásyp)</t>
  </si>
  <si>
    <t>7"kmeny, větve"</t>
  </si>
  <si>
    <t>24</t>
  </si>
  <si>
    <t>R03</t>
  </si>
  <si>
    <t>Instalace pařezů do toku</t>
  </si>
  <si>
    <t>437134277</t>
  </si>
  <si>
    <t>Poznámka k položce:_x000d_
Přesné umístění a velikost pařezů po dohodě s Ad a TDI.</t>
  </si>
  <si>
    <t>997</t>
  </si>
  <si>
    <t>Přesun sutě</t>
  </si>
  <si>
    <t>25</t>
  </si>
  <si>
    <t>997013861</t>
  </si>
  <si>
    <t>Poplatek za uložení stavebního odpadu na recyklační skládce (skládkovné) z prostého betonu kód odpadu 17 01 01</t>
  </si>
  <si>
    <t>t</t>
  </si>
  <si>
    <t>356763382</t>
  </si>
  <si>
    <t>Poplatek za uložení stavebního odpadu na recyklační skládce (skládkovné) z prostého betonu zatříděného do Katalogu odpadů pod kódem 17 01 01</t>
  </si>
  <si>
    <t>https://podminky.urs.cz/item/CS_URS_2023_02/997013861</t>
  </si>
  <si>
    <t>25,73*2,2"betonové opevnění"</t>
  </si>
  <si>
    <t>26</t>
  </si>
  <si>
    <t>997321511</t>
  </si>
  <si>
    <t>Vodorovná doprava suti a vybouraných hmot po suchu do 1 km</t>
  </si>
  <si>
    <t>-1743594297</t>
  </si>
  <si>
    <t>Vodorovná doprava suti a vybouraných hmot bez naložení, s vyložením a hrubým urovnáním po suchu, na vzdálenost do 1 km</t>
  </si>
  <si>
    <t>https://podminky.urs.cz/item/CS_URS_2023_02/997321511</t>
  </si>
  <si>
    <t>27</t>
  </si>
  <si>
    <t>997321519</t>
  </si>
  <si>
    <t>Příplatek ZKD 1 km vodorovné dopravy suti a vybouraných hmot po suchu</t>
  </si>
  <si>
    <t>1805102167</t>
  </si>
  <si>
    <t>Vodorovná doprava suti a vybouraných hmot bez naložení, s vyložením a hrubým urovnáním po suchu, na vzdálenost Příplatek k cenám za každý další i započatý 1 km přes 1 km</t>
  </si>
  <si>
    <t>https://podminky.urs.cz/item/CS_URS_2023_02/997321519</t>
  </si>
  <si>
    <t>25,73*2,2*12"betonové opevnění - skládka Svitavy 13 km"</t>
  </si>
  <si>
    <t>28</t>
  </si>
  <si>
    <t>997321611</t>
  </si>
  <si>
    <t>Nakládání nebo překládání suti a vybouraných hmot</t>
  </si>
  <si>
    <t>-1801638972</t>
  </si>
  <si>
    <t>Vodorovná doprava suti a vybouraných hmot bez naložení, s vyložením a hrubým urovnáním nakládání nebo překládání na dopravní prostředek při vodorovné dopravě suti a vybouraných hmot</t>
  </si>
  <si>
    <t>https://podminky.urs.cz/item/CS_URS_2023_02/997321611</t>
  </si>
  <si>
    <t>998</t>
  </si>
  <si>
    <t>Přesun hmot</t>
  </si>
  <si>
    <t>29</t>
  </si>
  <si>
    <t>998332011</t>
  </si>
  <si>
    <t>Přesun hmot pro úpravy vodních toků a kanály</t>
  </si>
  <si>
    <t>356312359</t>
  </si>
  <si>
    <t>Přesun hmot pro úpravy vodních toků a kanály, hráze rybníků apod. dopravní vzdálenost do 500 m</t>
  </si>
  <si>
    <t>https://podminky.urs.cz/item/CS_URS_2023_02/998332011</t>
  </si>
  <si>
    <t>SO 02 - Vegetační úpravy</t>
  </si>
  <si>
    <t>Soupis:</t>
  </si>
  <si>
    <t>SO 02.1 - Kácení</t>
  </si>
  <si>
    <t>111251101</t>
  </si>
  <si>
    <t>Odstranění křovin a stromů průměru kmene do 100 mm i s kořeny sklonu terénu do 1:5 z celkové plochy do 100 m2 strojně</t>
  </si>
  <si>
    <t>-289229382</t>
  </si>
  <si>
    <t>Odstranění křovin a stromů s odstraněním kořenů strojně průměru kmene do 100 mm v rovině nebo ve svahu sklonu terénu do 1:5, při celkové ploše do 100 m2</t>
  </si>
  <si>
    <t>https://podminky.urs.cz/item/CS_URS_2023_02/111251101</t>
  </si>
  <si>
    <t>D.Technická zpráva, výkres č. 02.2</t>
  </si>
  <si>
    <t>100"keře"</t>
  </si>
  <si>
    <t>112101101</t>
  </si>
  <si>
    <t>Odstranění stromů listnatých průměru kmene přes 100 do 300 mm</t>
  </si>
  <si>
    <t>kus</t>
  </si>
  <si>
    <t>-550921032</t>
  </si>
  <si>
    <t>Odstranění stromů s odřezáním kmene a s odvětvením listnatých, průměru kmene přes 100 do 300 mm</t>
  </si>
  <si>
    <t>https://podminky.urs.cz/item/CS_URS_2023_02/112101101</t>
  </si>
  <si>
    <t>101</t>
  </si>
  <si>
    <t>112101102</t>
  </si>
  <si>
    <t>Odstranění stromů listnatých průměru kmene přes 300 do 500 mm</t>
  </si>
  <si>
    <t>-1667806129</t>
  </si>
  <si>
    <t>Odstranění stromů s odřezáním kmene a s odvětvením listnatých, průměru kmene přes 300 do 500 mm</t>
  </si>
  <si>
    <t>https://podminky.urs.cz/item/CS_URS_2023_02/112101102</t>
  </si>
  <si>
    <t>112101103</t>
  </si>
  <si>
    <t>Odstranění stromů listnatých průměru kmene přes 500 do 700 mm</t>
  </si>
  <si>
    <t>-1132857714</t>
  </si>
  <si>
    <t>Odstranění stromů s odřezáním kmene a s odvětvením listnatých, průměru kmene přes 500 do 700 mm</t>
  </si>
  <si>
    <t>https://podminky.urs.cz/item/CS_URS_2023_02/112101103</t>
  </si>
  <si>
    <t>112155115R</t>
  </si>
  <si>
    <t>Štěpkování pařezů a větví v zapojeném porostu průměru kmene do 300 mm s naložením</t>
  </si>
  <si>
    <t>885503626</t>
  </si>
  <si>
    <t>Štěpkování s naložením na dopravní prostředek a odvozem do 20 km pařezů a větví v zapojeném porostu, průměru kmene do 300 mm</t>
  </si>
  <si>
    <t>D.Technická zpráva, výkres č.02.2</t>
  </si>
  <si>
    <t>112155121R</t>
  </si>
  <si>
    <t>Štěpkování pařezů a větví v zapojeném porostu průměru kmene přes 300 do 500 mm s naložením</t>
  </si>
  <si>
    <t>-519659412</t>
  </si>
  <si>
    <t>Štěpkování s naložením na dopravní prostředek a odvozem do 20 km pařezů a větví v zapojeném porostu, průměru kmene přes 300 do 500 mm</t>
  </si>
  <si>
    <t>112155125R</t>
  </si>
  <si>
    <t>Štěpkování pařezů a větví v zapojeném porostu průměru kmene přes 500 do 700 mm s naložením</t>
  </si>
  <si>
    <t>-1484382274</t>
  </si>
  <si>
    <t>Štěpkování s naložením na dopravní prostředek a odvozem do 20 km pařezů a větví v zapojeném porostu, průměru kmene přes 500 do 700 mm</t>
  </si>
  <si>
    <t>112155311</t>
  </si>
  <si>
    <t>Štěpkování keřového porostu středně hustého s naložením</t>
  </si>
  <si>
    <t>975104883</t>
  </si>
  <si>
    <t>Štěpkování s naložením na dopravní prostředek a odvozem do 20 km keřového porostu středně hustého</t>
  </si>
  <si>
    <t>https://podminky.urs.cz/item/CS_URS_2023_02/112155311</t>
  </si>
  <si>
    <t>100</t>
  </si>
  <si>
    <t>112251101</t>
  </si>
  <si>
    <t>Odstranění pařezů průměru přes 100 do 300 mm</t>
  </si>
  <si>
    <t>161868818</t>
  </si>
  <si>
    <t>Odstranění pařezů strojně s jejich vykopáním nebo vytrháním průměru přes 100 do 300 mm</t>
  </si>
  <si>
    <t>https://podminky.urs.cz/item/CS_URS_2023_02/112251101</t>
  </si>
  <si>
    <t>112251102</t>
  </si>
  <si>
    <t>Odstranění pařezů průměru přes 300 do 500 mm</t>
  </si>
  <si>
    <t>1289312862</t>
  </si>
  <si>
    <t>Odstranění pařezů strojně s jejich vykopáním nebo vytrháním průměru přes 300 do 500 mm</t>
  </si>
  <si>
    <t>https://podminky.urs.cz/item/CS_URS_2023_02/112251102</t>
  </si>
  <si>
    <t>112251103</t>
  </si>
  <si>
    <t>Odstranění pařezů průměru přes 500 do 700 mm</t>
  </si>
  <si>
    <t>1610080056</t>
  </si>
  <si>
    <t>Odstranění pařezů strojně s jejich vykopáním nebo vytrháním průměru přes 500 do 700 mm</t>
  </si>
  <si>
    <t>https://podminky.urs.cz/item/CS_URS_2023_02/112251103</t>
  </si>
  <si>
    <t>162201401</t>
  </si>
  <si>
    <t>Vodorovné přemístění větví stromů listnatých do 1 km D kmene přes 100 do 300 mm</t>
  </si>
  <si>
    <t>-1351513938</t>
  </si>
  <si>
    <t>Vodorovné přemístění větví, kmenů nebo pařezů s naložením, složením a dopravou do 1000 m větví stromů listnatých, průměru kmene přes 100 do 300 mm</t>
  </si>
  <si>
    <t>https://podminky.urs.cz/item/CS_URS_2023_02/162201401</t>
  </si>
  <si>
    <t>162201402</t>
  </si>
  <si>
    <t>Vodorovné přemístění větví stromů listnatých do 1 km D kmene přes 300 do 500 mm</t>
  </si>
  <si>
    <t>1255751738</t>
  </si>
  <si>
    <t>Vodorovné přemístění větví, kmenů nebo pařezů s naložením, složením a dopravou do 1000 m větví stromů listnatých, průměru kmene přes 300 do 500 mm</t>
  </si>
  <si>
    <t>https://podminky.urs.cz/item/CS_URS_2023_02/162201402</t>
  </si>
  <si>
    <t>162201403</t>
  </si>
  <si>
    <t>Vodorovné přemístění větví stromů listnatých do 1 km D kmene přes 500 do 700 mm</t>
  </si>
  <si>
    <t>-643019091</t>
  </si>
  <si>
    <t>Vodorovné přemístění větví, kmenů nebo pařezů s naložením, složením a dopravou do 1000 m větví stromů listnatých, průměru kmene přes 500 do 700 mm</t>
  </si>
  <si>
    <t>https://podminky.urs.cz/item/CS_URS_2023_02/162201403</t>
  </si>
  <si>
    <t>162201411</t>
  </si>
  <si>
    <t>Vodorovné přemístění kmenů stromů listnatých do 1 km D kmene přes 100 do 300 mm</t>
  </si>
  <si>
    <t>-288893271</t>
  </si>
  <si>
    <t>Vodorovné přemístění větví, kmenů nebo pařezů s naložením, složením a dopravou do 1000 m kmenů stromů listnatých, průměru přes 100 do 300 mm</t>
  </si>
  <si>
    <t>https://podminky.urs.cz/item/CS_URS_2023_02/162201411</t>
  </si>
  <si>
    <t>162201412</t>
  </si>
  <si>
    <t>Vodorovné přemístění kmenů stromů listnatých do 1 km D kmene přes 300 do 500 mm</t>
  </si>
  <si>
    <t>1426923059</t>
  </si>
  <si>
    <t>Vodorovné přemístění větví, kmenů nebo pařezů s naložením, složením a dopravou do 1000 m kmenů stromů listnatých, průměru přes 300 do 500 mm</t>
  </si>
  <si>
    <t>https://podminky.urs.cz/item/CS_URS_2023_02/162201412</t>
  </si>
  <si>
    <t>162201413</t>
  </si>
  <si>
    <t>Vodorovné přemístění kmenů stromů listnatých do 1 km D kmene přes 500 do 700 mm</t>
  </si>
  <si>
    <t>1939057499</t>
  </si>
  <si>
    <t>Vodorovné přemístění větví, kmenů nebo pařezů s naložením, složením a dopravou do 1000 m kmenů stromů listnatých, průměru přes 500 do 700 mm</t>
  </si>
  <si>
    <t>https://podminky.urs.cz/item/CS_URS_2023_02/162201413</t>
  </si>
  <si>
    <t>162201421</t>
  </si>
  <si>
    <t>Vodorovné přemístění pařezů do 1 km D přes 100 do 300 mm</t>
  </si>
  <si>
    <t>1479483619</t>
  </si>
  <si>
    <t>Vodorovné přemístění větví, kmenů nebo pařezů s naložením, složením a dopravou do 1000 m pařezů kmenů, průměru přes 100 do 300 mm</t>
  </si>
  <si>
    <t>https://podminky.urs.cz/item/CS_URS_2023_02/162201421</t>
  </si>
  <si>
    <t>162201422</t>
  </si>
  <si>
    <t>Vodorovné přemístění pařezů do 1 km D přes 300 do 500 mm</t>
  </si>
  <si>
    <t>-1582258450</t>
  </si>
  <si>
    <t>Vodorovné přemístění větví, kmenů nebo pařezů s naložením, složením a dopravou do 1000 m pařezů kmenů, průměru přes 300 do 500 mm</t>
  </si>
  <si>
    <t>https://podminky.urs.cz/item/CS_URS_2023_02/162201422</t>
  </si>
  <si>
    <t>162201423</t>
  </si>
  <si>
    <t>Vodorovné přemístění pařezů do 1 km D přes 500 do 700 mm</t>
  </si>
  <si>
    <t>368059514</t>
  </si>
  <si>
    <t>Vodorovné přemístění větví, kmenů nebo pařezů s naložením, složením a dopravou do 1000 m pařezů kmenů, průměru přes 500 do 700 mm</t>
  </si>
  <si>
    <t>https://podminky.urs.cz/item/CS_URS_2023_02/162201423</t>
  </si>
  <si>
    <t>SO 02.2 - Výsadby</t>
  </si>
  <si>
    <t>183101113</t>
  </si>
  <si>
    <t>Hloubení jamek bez výměny půdy zeminy skupiny 1 až 4 obj přes 0,02 do 0,05 m3 v rovině a svahu do 1:5</t>
  </si>
  <si>
    <t>363952869</t>
  </si>
  <si>
    <t>Hloubení jamek pro vysazování rostlin v zemině skupiny 1 až 4 bez výměny půdy v rovině nebo na svahu do 1:5, objemu přes 0,02 do 0,05 m3</t>
  </si>
  <si>
    <t>https://podminky.urs.cz/item/CS_URS_2023_02/183101113</t>
  </si>
  <si>
    <t>6+6+6+9"stromy"</t>
  </si>
  <si>
    <t>183111114</t>
  </si>
  <si>
    <t>Hloubení jamek bez výměny půdy zeminy skupiny 1 až 4 obj přes 0,01 do 0,02 m3 v rovině a svahu do 1:5</t>
  </si>
  <si>
    <t>936855240</t>
  </si>
  <si>
    <t>Hloubení jamek pro vysazování rostlin v zemině skupiny 1 až 4 bez výměny půdy v rovině nebo na svahu do 1:5, objemu přes 0,01 do 0,02 m3</t>
  </si>
  <si>
    <t>https://podminky.urs.cz/item/CS_URS_2023_02/183111114</t>
  </si>
  <si>
    <t>16+6+17"keře"</t>
  </si>
  <si>
    <t>184102112</t>
  </si>
  <si>
    <t>Výsadba dřeviny s balem D přes 0,2 do 0,3 m do jamky se zalitím v rovině a svahu do 1:5</t>
  </si>
  <si>
    <t>1308056006</t>
  </si>
  <si>
    <t>Výsadba dřeviny s balem do předem vyhloubené jamky se zalitím v rovině nebo na svahu do 1:5, při průměru balu přes 200 do 300 mm</t>
  </si>
  <si>
    <t>https://podminky.urs.cz/item/CS_URS_2023_02/184102112</t>
  </si>
  <si>
    <t>02650300</t>
  </si>
  <si>
    <t>javor mléč /Acer platanoides/ 20-50cm</t>
  </si>
  <si>
    <t>-374732097</t>
  </si>
  <si>
    <t>02650461</t>
  </si>
  <si>
    <t>dub letní /Quercus robur/ 150-200cm</t>
  </si>
  <si>
    <t>162233158</t>
  </si>
  <si>
    <t>02650464</t>
  </si>
  <si>
    <t xml:space="preserve">Olše lepkavá,  krytokořenné poloodrostky vel. 80-120 cm</t>
  </si>
  <si>
    <t>-474027764</t>
  </si>
  <si>
    <t>02650483</t>
  </si>
  <si>
    <t>vrba kroucená /Salix erythroflexuosa/ 120-150cm</t>
  </si>
  <si>
    <t>246543265</t>
  </si>
  <si>
    <t>184102121</t>
  </si>
  <si>
    <t>Výsadba dřeviny s balem D přes 0,1 do 0,2 m do jamky se zalitím ve svahu přes 1:5 do 1:2</t>
  </si>
  <si>
    <t>519581703</t>
  </si>
  <si>
    <t>Výsadba dřeviny s balem do předem vyhloubené jamky se zalitím na svahu přes 1:5 do 1:2, při průměru balu přes 100 do 200 mm</t>
  </si>
  <si>
    <t>https://podminky.urs.cz/item/CS_URS_2023_02/184102121</t>
  </si>
  <si>
    <t>R10</t>
  </si>
  <si>
    <t>Vrba trojmužná, v. 40+ cm, krytokořenné poloodrostky</t>
  </si>
  <si>
    <t>-844039977</t>
  </si>
  <si>
    <t>R11</t>
  </si>
  <si>
    <t xml:space="preserve">Kalina obecná,  v. 40+ cm, krytokořenné poloodrostky</t>
  </si>
  <si>
    <t>1104975242</t>
  </si>
  <si>
    <t>R12</t>
  </si>
  <si>
    <t>Střemcha obecná, v. 40+ cm, krytokořenné poloodrostky</t>
  </si>
  <si>
    <t>674168288</t>
  </si>
  <si>
    <t>184807911R</t>
  </si>
  <si>
    <t xml:space="preserve">Dodání a osazení kůlu k sazenici  délky 2 m, zatlučený min. 0,5 m do země, průměru 80 mm, s upevněním sazenice ke kůlu dvěma sadařskými úvazky, sazenice 1 až 3 leté</t>
  </si>
  <si>
    <t>34097487</t>
  </si>
  <si>
    <t>Dodání a osazení kůlu k sazenici délky 2 m, zatlučený min. 0,5 m do země, průměru 80 mm, s upevněním sazenice ke kůlu dvěma sadařskými úvazky, sazenice 1 až 3 leté</t>
  </si>
  <si>
    <t>1 kůl na 1 strom</t>
  </si>
  <si>
    <t>184911431R</t>
  </si>
  <si>
    <t>Mulčování rostlin kůrou tl přes 0,1 do 0,15 m v rovině a svahu do 1:5</t>
  </si>
  <si>
    <t>-1567798272</t>
  </si>
  <si>
    <t>Mulčování vysazených rostlin mulčovací kůrou, tl. přes 100 do 150 mm v rovině nebo na svahu do 1:5</t>
  </si>
  <si>
    <t>https://podminky.urs.cz/item/CS_URS_2023_02/184911431R</t>
  </si>
  <si>
    <t>0,25*27+0,125*39</t>
  </si>
  <si>
    <t>D.Technická zpráva, mulčování štěpkou vzniklou na stavbě</t>
  </si>
  <si>
    <t>185804311</t>
  </si>
  <si>
    <t>Zalití rostlin vodou plocha do 20 m2</t>
  </si>
  <si>
    <t>-1423086670</t>
  </si>
  <si>
    <t>Zalití rostlin vodou plochy záhonů jednotlivě do 20 m2</t>
  </si>
  <si>
    <t>https://podminky.urs.cz/item/CS_URS_2023_02/185804311</t>
  </si>
  <si>
    <t>(2*10*39)/1000"D.technická zpráva - 10 l na keř"</t>
  </si>
  <si>
    <t>(2*15*27)/1000"D.technická zpráva - 15 l na strom"</t>
  </si>
  <si>
    <t>R19</t>
  </si>
  <si>
    <t xml:space="preserve">Ochrana lesních kultur proti škodám způsobených zvěří nátěrem nebo chemickým  postřikem, včetně dodávky prostředku proti okusu</t>
  </si>
  <si>
    <t>-309948446</t>
  </si>
  <si>
    <t>Ochrana lesních kultur proti škodám způsobených zvěří nátěrem nebo chemickým postřikem, včetně dodávky prostředku proti okusu</t>
  </si>
  <si>
    <t xml:space="preserve">Poznámka k položce:_x000d_
_x000d_
</t>
  </si>
  <si>
    <t>D.technická zpráva - stromy</t>
  </si>
  <si>
    <t>D.technická zpráva - keře</t>
  </si>
  <si>
    <t>39</t>
  </si>
  <si>
    <t>R20</t>
  </si>
  <si>
    <t>Mechanická ochrana proti okusu a vytloukání, provedení z chráničky z pletiva ze svařovaného pozinku o min. výšce 1,0 m a max. po nasazení korunky (tubus o pr. min. 30 cm) - dodávka materiálu vč.instalace chráničky (kompletní položka)</t>
  </si>
  <si>
    <t>27998782</t>
  </si>
  <si>
    <t xml:space="preserve">D.technická zpráva </t>
  </si>
  <si>
    <t>stromy</t>
  </si>
  <si>
    <t>střemcha</t>
  </si>
  <si>
    <t>R21</t>
  </si>
  <si>
    <t>Instalace úvazků, vč. materiálu např. juta</t>
  </si>
  <si>
    <t>-279047620</t>
  </si>
  <si>
    <t>27"sazenice bude upevněna ke kůlu 2 sadařskými úvazky, tak aby sazenice zaujímala vycentrovanou polohu uvnitř tubusu chráničky"</t>
  </si>
  <si>
    <t>keře</t>
  </si>
  <si>
    <t>R22</t>
  </si>
  <si>
    <t>Osazení kůlu ke keřům, s upevněním sazenice ke kůlu sadařským úvazkem</t>
  </si>
  <si>
    <t>-697305602</t>
  </si>
  <si>
    <t>39"D.technická zpráva"</t>
  </si>
  <si>
    <t>R23</t>
  </si>
  <si>
    <t>dřevěné kůly, prům. 6 cm, s impregnací, výška 150 cm, zaraženy min. 0,5 m do země</t>
  </si>
  <si>
    <t>1742267394</t>
  </si>
  <si>
    <t>998231311</t>
  </si>
  <si>
    <t>Přesun hmot pro sadovnické a krajinářské úpravy vodorovně do 5000 m</t>
  </si>
  <si>
    <t>988708168</t>
  </si>
  <si>
    <t>Přesun hmot pro sadovnické a krajinářské úpravy - strojně dopravní vzdálenost do 5000 m</t>
  </si>
  <si>
    <t>https://podminky.urs.cz/item/CS_URS_2023_02/998231311</t>
  </si>
  <si>
    <t>SO 03 - Vedlejší rozpočtové náklady</t>
  </si>
  <si>
    <t>VRN - Vedlejší rozpočtové náklady</t>
  </si>
  <si>
    <t>VRN</t>
  </si>
  <si>
    <t xml:space="preserve">Instalace propagačního plakátu A3 - povinná publicita dotace opžp (podklady dodá investor) </t>
  </si>
  <si>
    <t>soubor</t>
  </si>
  <si>
    <t>1024</t>
  </si>
  <si>
    <t>74634140</t>
  </si>
  <si>
    <t>Poznámka k položce:_x000d_
Instalace se předpokládá na kůlu (hranolu) pr. 10-15 cm, dl. 2,0 m + dřevěné tabule vel. 430x310x4 mm vč. spojovacího materiálu - dočasná konstrukce po dobu výstavby</t>
  </si>
  <si>
    <t>R02</t>
  </si>
  <si>
    <t>Projednání a zřízení příjezdů a sjezdů do celého prostoru staveniště, údržba a čištění dotčených komunikací včetně uvedení všech povrchů do původního stavu.</t>
  </si>
  <si>
    <t>1118220667</t>
  </si>
  <si>
    <t>Poznámka k položce:_x000d_
Položka obsahuje i zřízení a zpevnění příjezdových a odvozových cest v obvodu staveniště. Průběžná údržba a oprava dotčených komunikací mimo staveniště a předání použitých pozemků a komunikací zpět jejich vlastníkům na základě protokolu o předání.</t>
  </si>
  <si>
    <t xml:space="preserve">Zřízení a likvidace zařízení staveniště, včetně případných přípojek, deponií apod. pro všechny objekty </t>
  </si>
  <si>
    <t>-577393843</t>
  </si>
  <si>
    <t>Poznámka k položce:_x000d_
Položka obsahuje: zařízení staveniště včetně všech nákladů spojených s jeho zřízením, provozem a likvidací; zřízení a projednání potřebných ploch pro zařízení staveniště, skládky materiálu, mezideponie, včetně úhrady poplatků a úpravy povrchu po likvidaci staveniště.</t>
  </si>
  <si>
    <t>R04</t>
  </si>
  <si>
    <t xml:space="preserve">Protokolární předání stavbou dotčených pozemků a komunikací, uvedených do původního stavu, zpět jejich vlastníkům. </t>
  </si>
  <si>
    <t>1788061250</t>
  </si>
  <si>
    <t>R05</t>
  </si>
  <si>
    <t>Zajištění archeologického dohledu, případně archeologického průzkum vč. zajištění potřebné součinnosti.</t>
  </si>
  <si>
    <t>1051842444</t>
  </si>
  <si>
    <t>R06</t>
  </si>
  <si>
    <t>Vyhotovení plánu bezpečnosti a ochrany zdraví - pro celou stavbu</t>
  </si>
  <si>
    <t>-557651336</t>
  </si>
  <si>
    <t xml:space="preserve">Poznámka k položce:_x000d_
Vyhotovení plánu bezpečnosti a ochrany zdraví při práci na staveništi ve smyslu §15 odst.2 z.č.309/2006 Sb., který předá zhotovitel objednateli k odsouhlasení při předání a převzetí staveniště a případně zajištění plnění povinností dle zákona č. 309/2006 Sb. </t>
  </si>
  <si>
    <t>R07</t>
  </si>
  <si>
    <t xml:space="preserve">Zajištění hydrogeologického a geologického dozoru na stavbě po dobu realizace záměru </t>
  </si>
  <si>
    <t>381469869</t>
  </si>
  <si>
    <t>Poznámka k položce:_x000d_
Geologický/hydrogeologický dozor stanoví vhodnou zeminu k použití na zajílování koryta a určí rozsah prováděného zajílování.</t>
  </si>
  <si>
    <t>Geodetické práce při provádění stavby, vytyčení stavby vč. hranic pozemku odborně způsobilou osobou v oboru zeměměřičství. Součástí je i zajištění min. dvou pevných výškových bodů a porovnání těchto bodů s PD a zajištění vytyčení příčných řezů a porovnání</t>
  </si>
  <si>
    <t>-770189178</t>
  </si>
  <si>
    <t xml:space="preserve">Geodetické práce po výstavbě - zaměření skutečného provedení stavby  (2 paré + 1 paré v el.podobě). Součástí bude i přenesení geodetického zaměření do mapy KN. Zaměření bude předáno jak v editovatelné, tak i v needitovatelné verzi na USB flash disku.</t>
  </si>
  <si>
    <t>-1995425031</t>
  </si>
  <si>
    <t>Geodetické práce po výstavbě - zaměření skutečného provedení stavby (2 paré + 1 paré v el.podobě). Součástí bude i přenesení geodetického zaměření do mapy KN. Zaměření bude předáno jak v editovatelné, tak i v needitovatelné verzi na USB flash disku.</t>
  </si>
  <si>
    <t>R14</t>
  </si>
  <si>
    <t xml:space="preserve">Zajištění umístění štítku o povolení stavby  (příp. stejnopisu oznámení o zahájení prací oblastnímu inspektorátu práce) na viditelném místě u vstupu na staveniště.</t>
  </si>
  <si>
    <t>1602856159</t>
  </si>
  <si>
    <t>Zajištění umístění štítku o povolení stavby (příp. stejnopisu oznámení o zahájení prací oblastnímu inspektorátu práce) na viditelném místě u vstupu na staveniště.</t>
  </si>
  <si>
    <t>R16</t>
  </si>
  <si>
    <t xml:space="preserve">Zpracování a předání dokumentace skutečného provedení stavby objednateli v poču 2 paré v tištěné podobě a 1  paré na USB flash disk v elektronické podobě. Pořízení fotodokumentace stavby.</t>
  </si>
  <si>
    <t>-1105194652</t>
  </si>
  <si>
    <t>Zpracování a předání dokumentace skutečného provedení stavby objednateli v poču 2 paré v tištěné podobě a 1 paré na USB flash disk v elektronické podobě. Pořízení fotodokumentace stavby.</t>
  </si>
  <si>
    <t xml:space="preserve">Poznámka k položce:_x000d_
Dokumentace bude předána jak v editovatelné, tak i v needitovatelné verzi. </t>
  </si>
  <si>
    <t>R17</t>
  </si>
  <si>
    <t>Zajištění převedení vody a čerpání vody pro stavbu dle zvolené technologie po dobu výstavby.</t>
  </si>
  <si>
    <t>-399876752</t>
  </si>
  <si>
    <t>Poznámka k položce:_x000d_
Zajištění převedení vody pro celou stavbu.Položka zahrnuje čerpání vody, záložní zdroj čerpání, zbudování jílových hrázek pro zahrazení toku při použití převáděcího potrubí, podpůrné konstrukce atd.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</si>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</sst>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4203102" TargetMode="External" /><Relationship Id="rId2" Type="http://schemas.openxmlformats.org/officeDocument/2006/relationships/hyperlink" Target="https://podminky.urs.cz/item/CS_URS_2023_02/121151123" TargetMode="External" /><Relationship Id="rId3" Type="http://schemas.openxmlformats.org/officeDocument/2006/relationships/hyperlink" Target="https://podminky.urs.cz/item/CS_URS_2023_02/122251406" TargetMode="External" /><Relationship Id="rId4" Type="http://schemas.openxmlformats.org/officeDocument/2006/relationships/hyperlink" Target="https://podminky.urs.cz/item/CS_URS_2023_02/124253102" TargetMode="External" /><Relationship Id="rId5" Type="http://schemas.openxmlformats.org/officeDocument/2006/relationships/hyperlink" Target="https://podminky.urs.cz/item/CS_URS_2023_02/162251102" TargetMode="External" /><Relationship Id="rId6" Type="http://schemas.openxmlformats.org/officeDocument/2006/relationships/hyperlink" Target="https://podminky.urs.cz/item/CS_URS_2023_02/162351103" TargetMode="External" /><Relationship Id="rId7" Type="http://schemas.openxmlformats.org/officeDocument/2006/relationships/hyperlink" Target="https://podminky.urs.cz/item/CS_URS_2023_02/167151111" TargetMode="External" /><Relationship Id="rId8" Type="http://schemas.openxmlformats.org/officeDocument/2006/relationships/hyperlink" Target="https://podminky.urs.cz/item/CS_URS_2023_02/171151103" TargetMode="External" /><Relationship Id="rId9" Type="http://schemas.openxmlformats.org/officeDocument/2006/relationships/hyperlink" Target="https://podminky.urs.cz/item/CS_URS_2023_02/174151101" TargetMode="External" /><Relationship Id="rId10" Type="http://schemas.openxmlformats.org/officeDocument/2006/relationships/hyperlink" Target="https://podminky.urs.cz/item/CS_URS_2023_02/181351113" TargetMode="External" /><Relationship Id="rId11" Type="http://schemas.openxmlformats.org/officeDocument/2006/relationships/hyperlink" Target="https://podminky.urs.cz/item/CS_URS_2023_02/181351115" TargetMode="External" /><Relationship Id="rId12" Type="http://schemas.openxmlformats.org/officeDocument/2006/relationships/hyperlink" Target="https://podminky.urs.cz/item/CS_URS_2023_02/181451121" TargetMode="External" /><Relationship Id="rId13" Type="http://schemas.openxmlformats.org/officeDocument/2006/relationships/hyperlink" Target="https://podminky.urs.cz/item/CS_URS_2023_02/181951111" TargetMode="External" /><Relationship Id="rId14" Type="http://schemas.openxmlformats.org/officeDocument/2006/relationships/hyperlink" Target="https://podminky.urs.cz/item/CS_URS_2023_02/181951112" TargetMode="External" /><Relationship Id="rId15" Type="http://schemas.openxmlformats.org/officeDocument/2006/relationships/hyperlink" Target="https://podminky.urs.cz/item/CS_URS_2023_02/182151111" TargetMode="External" /><Relationship Id="rId16" Type="http://schemas.openxmlformats.org/officeDocument/2006/relationships/hyperlink" Target="https://podminky.urs.cz/item/CS_URS_2023_02/451561112" TargetMode="External" /><Relationship Id="rId17" Type="http://schemas.openxmlformats.org/officeDocument/2006/relationships/hyperlink" Target="https://podminky.urs.cz/item/CS_URS_2023_02/462511270" TargetMode="External" /><Relationship Id="rId18" Type="http://schemas.openxmlformats.org/officeDocument/2006/relationships/hyperlink" Target="https://podminky.urs.cz/item/CS_URS_2023_02/462519002" TargetMode="External" /><Relationship Id="rId19" Type="http://schemas.openxmlformats.org/officeDocument/2006/relationships/hyperlink" Target="https://podminky.urs.cz/item/CS_URS_2023_02/463211152" TargetMode="External" /><Relationship Id="rId20" Type="http://schemas.openxmlformats.org/officeDocument/2006/relationships/hyperlink" Target="https://podminky.urs.cz/item/CS_URS_2023_02/463211153" TargetMode="External" /><Relationship Id="rId21" Type="http://schemas.openxmlformats.org/officeDocument/2006/relationships/hyperlink" Target="https://podminky.urs.cz/item/CS_URS_2023_02/465511427" TargetMode="External" /><Relationship Id="rId22" Type="http://schemas.openxmlformats.org/officeDocument/2006/relationships/hyperlink" Target="https://podminky.urs.cz/item/CS_URS_2023_02/997013861" TargetMode="External" /><Relationship Id="rId23" Type="http://schemas.openxmlformats.org/officeDocument/2006/relationships/hyperlink" Target="https://podminky.urs.cz/item/CS_URS_2023_02/997321511" TargetMode="External" /><Relationship Id="rId24" Type="http://schemas.openxmlformats.org/officeDocument/2006/relationships/hyperlink" Target="https://podminky.urs.cz/item/CS_URS_2023_02/997321519" TargetMode="External" /><Relationship Id="rId25" Type="http://schemas.openxmlformats.org/officeDocument/2006/relationships/hyperlink" Target="https://podminky.urs.cz/item/CS_URS_2023_02/997321611" TargetMode="External" /><Relationship Id="rId26" Type="http://schemas.openxmlformats.org/officeDocument/2006/relationships/hyperlink" Target="https://podminky.urs.cz/item/CS_URS_2023_02/998332011" TargetMode="External" /><Relationship Id="rId2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251101" TargetMode="External" /><Relationship Id="rId2" Type="http://schemas.openxmlformats.org/officeDocument/2006/relationships/hyperlink" Target="https://podminky.urs.cz/item/CS_URS_2023_02/112101101" TargetMode="External" /><Relationship Id="rId3" Type="http://schemas.openxmlformats.org/officeDocument/2006/relationships/hyperlink" Target="https://podminky.urs.cz/item/CS_URS_2023_02/112101102" TargetMode="External" /><Relationship Id="rId4" Type="http://schemas.openxmlformats.org/officeDocument/2006/relationships/hyperlink" Target="https://podminky.urs.cz/item/CS_URS_2023_02/112101103" TargetMode="External" /><Relationship Id="rId5" Type="http://schemas.openxmlformats.org/officeDocument/2006/relationships/hyperlink" Target="https://podminky.urs.cz/item/CS_URS_2023_02/112155311" TargetMode="External" /><Relationship Id="rId6" Type="http://schemas.openxmlformats.org/officeDocument/2006/relationships/hyperlink" Target="https://podminky.urs.cz/item/CS_URS_2023_02/112251101" TargetMode="External" /><Relationship Id="rId7" Type="http://schemas.openxmlformats.org/officeDocument/2006/relationships/hyperlink" Target="https://podminky.urs.cz/item/CS_URS_2023_02/112251102" TargetMode="External" /><Relationship Id="rId8" Type="http://schemas.openxmlformats.org/officeDocument/2006/relationships/hyperlink" Target="https://podminky.urs.cz/item/CS_URS_2023_02/112251103" TargetMode="External" /><Relationship Id="rId9" Type="http://schemas.openxmlformats.org/officeDocument/2006/relationships/hyperlink" Target="https://podminky.urs.cz/item/CS_URS_2023_02/162201401" TargetMode="External" /><Relationship Id="rId10" Type="http://schemas.openxmlformats.org/officeDocument/2006/relationships/hyperlink" Target="https://podminky.urs.cz/item/CS_URS_2023_02/162201402" TargetMode="External" /><Relationship Id="rId11" Type="http://schemas.openxmlformats.org/officeDocument/2006/relationships/hyperlink" Target="https://podminky.urs.cz/item/CS_URS_2023_02/162201403" TargetMode="External" /><Relationship Id="rId12" Type="http://schemas.openxmlformats.org/officeDocument/2006/relationships/hyperlink" Target="https://podminky.urs.cz/item/CS_URS_2023_02/162201411" TargetMode="External" /><Relationship Id="rId13" Type="http://schemas.openxmlformats.org/officeDocument/2006/relationships/hyperlink" Target="https://podminky.urs.cz/item/CS_URS_2023_02/162201412" TargetMode="External" /><Relationship Id="rId14" Type="http://schemas.openxmlformats.org/officeDocument/2006/relationships/hyperlink" Target="https://podminky.urs.cz/item/CS_URS_2023_02/162201413" TargetMode="External" /><Relationship Id="rId15" Type="http://schemas.openxmlformats.org/officeDocument/2006/relationships/hyperlink" Target="https://podminky.urs.cz/item/CS_URS_2023_02/162201421" TargetMode="External" /><Relationship Id="rId16" Type="http://schemas.openxmlformats.org/officeDocument/2006/relationships/hyperlink" Target="https://podminky.urs.cz/item/CS_URS_2023_02/162201422" TargetMode="External" /><Relationship Id="rId17" Type="http://schemas.openxmlformats.org/officeDocument/2006/relationships/hyperlink" Target="https://podminky.urs.cz/item/CS_URS_2023_02/162201423" TargetMode="External" /><Relationship Id="rId1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3101113" TargetMode="External" /><Relationship Id="rId2" Type="http://schemas.openxmlformats.org/officeDocument/2006/relationships/hyperlink" Target="https://podminky.urs.cz/item/CS_URS_2023_02/183111114" TargetMode="External" /><Relationship Id="rId3" Type="http://schemas.openxmlformats.org/officeDocument/2006/relationships/hyperlink" Target="https://podminky.urs.cz/item/CS_URS_2023_02/184102112" TargetMode="External" /><Relationship Id="rId4" Type="http://schemas.openxmlformats.org/officeDocument/2006/relationships/hyperlink" Target="https://podminky.urs.cz/item/CS_URS_2023_02/184102121" TargetMode="External" /><Relationship Id="rId5" Type="http://schemas.openxmlformats.org/officeDocument/2006/relationships/hyperlink" Target="https://podminky.urs.cz/item/CS_URS_2023_02/184911431R" TargetMode="External" /><Relationship Id="rId6" Type="http://schemas.openxmlformats.org/officeDocument/2006/relationships/hyperlink" Target="https://podminky.urs.cz/item/CS_URS_2023_02/185804311" TargetMode="External" /><Relationship Id="rId7" Type="http://schemas.openxmlformats.org/officeDocument/2006/relationships/hyperlink" Target="https://podminky.urs.cz/item/CS_URS_2023_02/998231311" TargetMode="External" /><Relationship Id="rId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36</v>
      </c>
      <c r="AO20" s="23"/>
      <c r="AP20" s="23"/>
      <c r="AQ20" s="23"/>
      <c r="AR20" s="21"/>
      <c r="BE20" s="32"/>
      <c r="BS20" s="18" t="s">
        <v>37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113315STA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Revitalizace Banínského potoka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Banín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1. 11. 2023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Povodí Moravy, s. p.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 xml:space="preserve">Envicons, s.r.o. 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 xml:space="preserve">Envicons, s.r.o.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ROUND(AG55+AG56+AG59,2)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ROUND(AS55+AS56+AS59,2)</f>
        <v>0</v>
      </c>
      <c r="AT54" s="107">
        <f>ROUND(SUM(AV54:AW54),2)</f>
        <v>0</v>
      </c>
      <c r="AU54" s="108">
        <f>ROUND(AU55+AU56+AU59,5)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ROUND(AZ55+AZ56+AZ59,2)</f>
        <v>0</v>
      </c>
      <c r="BA54" s="107">
        <f>ROUND(BA55+BA56+BA59,2)</f>
        <v>0</v>
      </c>
      <c r="BB54" s="107">
        <f>ROUND(BB55+BB56+BB59,2)</f>
        <v>0</v>
      </c>
      <c r="BC54" s="107">
        <f>ROUND(BC55+BC56+BC59,2)</f>
        <v>0</v>
      </c>
      <c r="BD54" s="109">
        <f>ROUND(BD55+BD56+BD59,2)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16.5" customHeight="1">
      <c r="A55" s="112" t="s">
        <v>79</v>
      </c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01 - Revitalizace toku'!J30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'SO 01 - Revitalizace toku'!P85</f>
        <v>0</v>
      </c>
      <c r="AV55" s="121">
        <f>'SO 01 - Revitalizace toku'!J33</f>
        <v>0</v>
      </c>
      <c r="AW55" s="121">
        <f>'SO 01 - Revitalizace toku'!J34</f>
        <v>0</v>
      </c>
      <c r="AX55" s="121">
        <f>'SO 01 - Revitalizace toku'!J35</f>
        <v>0</v>
      </c>
      <c r="AY55" s="121">
        <f>'SO 01 - Revitalizace toku'!J36</f>
        <v>0</v>
      </c>
      <c r="AZ55" s="121">
        <f>'SO 01 - Revitalizace toku'!F33</f>
        <v>0</v>
      </c>
      <c r="BA55" s="121">
        <f>'SO 01 - Revitalizace toku'!F34</f>
        <v>0</v>
      </c>
      <c r="BB55" s="121">
        <f>'SO 01 - Revitalizace toku'!F35</f>
        <v>0</v>
      </c>
      <c r="BC55" s="121">
        <f>'SO 01 - Revitalizace toku'!F36</f>
        <v>0</v>
      </c>
      <c r="BD55" s="123">
        <f>'SO 01 - Revitalizace toku'!F37</f>
        <v>0</v>
      </c>
      <c r="BE55" s="7"/>
      <c r="BT55" s="124" t="s">
        <v>83</v>
      </c>
      <c r="BV55" s="124" t="s">
        <v>77</v>
      </c>
      <c r="BW55" s="124" t="s">
        <v>84</v>
      </c>
      <c r="BX55" s="124" t="s">
        <v>5</v>
      </c>
      <c r="CL55" s="124" t="s">
        <v>19</v>
      </c>
      <c r="CM55" s="124" t="s">
        <v>85</v>
      </c>
    </row>
    <row r="56" s="7" customFormat="1" ht="16.5" customHeight="1">
      <c r="A56" s="7"/>
      <c r="B56" s="113"/>
      <c r="C56" s="114"/>
      <c r="D56" s="115" t="s">
        <v>86</v>
      </c>
      <c r="E56" s="115"/>
      <c r="F56" s="115"/>
      <c r="G56" s="115"/>
      <c r="H56" s="115"/>
      <c r="I56" s="116"/>
      <c r="J56" s="115" t="s">
        <v>87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25">
        <f>ROUND(SUM(AG57:AG58),2)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82</v>
      </c>
      <c r="AR56" s="119"/>
      <c r="AS56" s="120">
        <f>ROUND(SUM(AS57:AS58),2)</f>
        <v>0</v>
      </c>
      <c r="AT56" s="121">
        <f>ROUND(SUM(AV56:AW56),2)</f>
        <v>0</v>
      </c>
      <c r="AU56" s="122">
        <f>ROUND(SUM(AU57:AU58),5)</f>
        <v>0</v>
      </c>
      <c r="AV56" s="121">
        <f>ROUND(AZ56*L29,2)</f>
        <v>0</v>
      </c>
      <c r="AW56" s="121">
        <f>ROUND(BA56*L30,2)</f>
        <v>0</v>
      </c>
      <c r="AX56" s="121">
        <f>ROUND(BB56*L29,2)</f>
        <v>0</v>
      </c>
      <c r="AY56" s="121">
        <f>ROUND(BC56*L30,2)</f>
        <v>0</v>
      </c>
      <c r="AZ56" s="121">
        <f>ROUND(SUM(AZ57:AZ58),2)</f>
        <v>0</v>
      </c>
      <c r="BA56" s="121">
        <f>ROUND(SUM(BA57:BA58),2)</f>
        <v>0</v>
      </c>
      <c r="BB56" s="121">
        <f>ROUND(SUM(BB57:BB58),2)</f>
        <v>0</v>
      </c>
      <c r="BC56" s="121">
        <f>ROUND(SUM(BC57:BC58),2)</f>
        <v>0</v>
      </c>
      <c r="BD56" s="123">
        <f>ROUND(SUM(BD57:BD58),2)</f>
        <v>0</v>
      </c>
      <c r="BE56" s="7"/>
      <c r="BS56" s="124" t="s">
        <v>74</v>
      </c>
      <c r="BT56" s="124" t="s">
        <v>83</v>
      </c>
      <c r="BU56" s="124" t="s">
        <v>76</v>
      </c>
      <c r="BV56" s="124" t="s">
        <v>77</v>
      </c>
      <c r="BW56" s="124" t="s">
        <v>88</v>
      </c>
      <c r="BX56" s="124" t="s">
        <v>5</v>
      </c>
      <c r="CL56" s="124" t="s">
        <v>19</v>
      </c>
      <c r="CM56" s="124" t="s">
        <v>85</v>
      </c>
    </row>
    <row r="57" s="4" customFormat="1" ht="16.5" customHeight="1">
      <c r="A57" s="112" t="s">
        <v>79</v>
      </c>
      <c r="B57" s="64"/>
      <c r="C57" s="126"/>
      <c r="D57" s="126"/>
      <c r="E57" s="127" t="s">
        <v>89</v>
      </c>
      <c r="F57" s="127"/>
      <c r="G57" s="127"/>
      <c r="H57" s="127"/>
      <c r="I57" s="127"/>
      <c r="J57" s="126"/>
      <c r="K57" s="127" t="s">
        <v>90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'SO 02.1 - Kácení'!J32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91</v>
      </c>
      <c r="AR57" s="66"/>
      <c r="AS57" s="130">
        <v>0</v>
      </c>
      <c r="AT57" s="131">
        <f>ROUND(SUM(AV57:AW57),2)</f>
        <v>0</v>
      </c>
      <c r="AU57" s="132">
        <f>'SO 02.1 - Kácení'!P87</f>
        <v>0</v>
      </c>
      <c r="AV57" s="131">
        <f>'SO 02.1 - Kácení'!J35</f>
        <v>0</v>
      </c>
      <c r="AW57" s="131">
        <f>'SO 02.1 - Kácení'!J36</f>
        <v>0</v>
      </c>
      <c r="AX57" s="131">
        <f>'SO 02.1 - Kácení'!J37</f>
        <v>0</v>
      </c>
      <c r="AY57" s="131">
        <f>'SO 02.1 - Kácení'!J38</f>
        <v>0</v>
      </c>
      <c r="AZ57" s="131">
        <f>'SO 02.1 - Kácení'!F35</f>
        <v>0</v>
      </c>
      <c r="BA57" s="131">
        <f>'SO 02.1 - Kácení'!F36</f>
        <v>0</v>
      </c>
      <c r="BB57" s="131">
        <f>'SO 02.1 - Kácení'!F37</f>
        <v>0</v>
      </c>
      <c r="BC57" s="131">
        <f>'SO 02.1 - Kácení'!F38</f>
        <v>0</v>
      </c>
      <c r="BD57" s="133">
        <f>'SO 02.1 - Kácení'!F39</f>
        <v>0</v>
      </c>
      <c r="BE57" s="4"/>
      <c r="BT57" s="134" t="s">
        <v>85</v>
      </c>
      <c r="BV57" s="134" t="s">
        <v>77</v>
      </c>
      <c r="BW57" s="134" t="s">
        <v>92</v>
      </c>
      <c r="BX57" s="134" t="s">
        <v>88</v>
      </c>
      <c r="CL57" s="134" t="s">
        <v>19</v>
      </c>
    </row>
    <row r="58" s="4" customFormat="1" ht="16.5" customHeight="1">
      <c r="A58" s="112" t="s">
        <v>79</v>
      </c>
      <c r="B58" s="64"/>
      <c r="C58" s="126"/>
      <c r="D58" s="126"/>
      <c r="E58" s="127" t="s">
        <v>93</v>
      </c>
      <c r="F58" s="127"/>
      <c r="G58" s="127"/>
      <c r="H58" s="127"/>
      <c r="I58" s="127"/>
      <c r="J58" s="126"/>
      <c r="K58" s="127" t="s">
        <v>94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'SO 02.2 - Výsadby'!J32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91</v>
      </c>
      <c r="AR58" s="66"/>
      <c r="AS58" s="130">
        <v>0</v>
      </c>
      <c r="AT58" s="131">
        <f>ROUND(SUM(AV58:AW58),2)</f>
        <v>0</v>
      </c>
      <c r="AU58" s="132">
        <f>'SO 02.2 - Výsadby'!P88</f>
        <v>0</v>
      </c>
      <c r="AV58" s="131">
        <f>'SO 02.2 - Výsadby'!J35</f>
        <v>0</v>
      </c>
      <c r="AW58" s="131">
        <f>'SO 02.2 - Výsadby'!J36</f>
        <v>0</v>
      </c>
      <c r="AX58" s="131">
        <f>'SO 02.2 - Výsadby'!J37</f>
        <v>0</v>
      </c>
      <c r="AY58" s="131">
        <f>'SO 02.2 - Výsadby'!J38</f>
        <v>0</v>
      </c>
      <c r="AZ58" s="131">
        <f>'SO 02.2 - Výsadby'!F35</f>
        <v>0</v>
      </c>
      <c r="BA58" s="131">
        <f>'SO 02.2 - Výsadby'!F36</f>
        <v>0</v>
      </c>
      <c r="BB58" s="131">
        <f>'SO 02.2 - Výsadby'!F37</f>
        <v>0</v>
      </c>
      <c r="BC58" s="131">
        <f>'SO 02.2 - Výsadby'!F38</f>
        <v>0</v>
      </c>
      <c r="BD58" s="133">
        <f>'SO 02.2 - Výsadby'!F39</f>
        <v>0</v>
      </c>
      <c r="BE58" s="4"/>
      <c r="BT58" s="134" t="s">
        <v>85</v>
      </c>
      <c r="BV58" s="134" t="s">
        <v>77</v>
      </c>
      <c r="BW58" s="134" t="s">
        <v>95</v>
      </c>
      <c r="BX58" s="134" t="s">
        <v>88</v>
      </c>
      <c r="CL58" s="134" t="s">
        <v>19</v>
      </c>
    </row>
    <row r="59" s="7" customFormat="1" ht="16.5" customHeight="1">
      <c r="A59" s="112" t="s">
        <v>79</v>
      </c>
      <c r="B59" s="113"/>
      <c r="C59" s="114"/>
      <c r="D59" s="115" t="s">
        <v>96</v>
      </c>
      <c r="E59" s="115"/>
      <c r="F59" s="115"/>
      <c r="G59" s="115"/>
      <c r="H59" s="115"/>
      <c r="I59" s="116"/>
      <c r="J59" s="115" t="s">
        <v>97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 03 - Vedlejší rozpočto...'!J30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82</v>
      </c>
      <c r="AR59" s="119"/>
      <c r="AS59" s="135">
        <v>0</v>
      </c>
      <c r="AT59" s="136">
        <f>ROUND(SUM(AV59:AW59),2)</f>
        <v>0</v>
      </c>
      <c r="AU59" s="137">
        <f>'SO 03 - Vedlejší rozpočto...'!P80</f>
        <v>0</v>
      </c>
      <c r="AV59" s="136">
        <f>'SO 03 - Vedlejší rozpočto...'!J33</f>
        <v>0</v>
      </c>
      <c r="AW59" s="136">
        <f>'SO 03 - Vedlejší rozpočto...'!J34</f>
        <v>0</v>
      </c>
      <c r="AX59" s="136">
        <f>'SO 03 - Vedlejší rozpočto...'!J35</f>
        <v>0</v>
      </c>
      <c r="AY59" s="136">
        <f>'SO 03 - Vedlejší rozpočto...'!J36</f>
        <v>0</v>
      </c>
      <c r="AZ59" s="136">
        <f>'SO 03 - Vedlejší rozpočto...'!F33</f>
        <v>0</v>
      </c>
      <c r="BA59" s="136">
        <f>'SO 03 - Vedlejší rozpočto...'!F34</f>
        <v>0</v>
      </c>
      <c r="BB59" s="136">
        <f>'SO 03 - Vedlejší rozpočto...'!F35</f>
        <v>0</v>
      </c>
      <c r="BC59" s="136">
        <f>'SO 03 - Vedlejší rozpočto...'!F36</f>
        <v>0</v>
      </c>
      <c r="BD59" s="138">
        <f>'SO 03 - Vedlejší rozpočto...'!F37</f>
        <v>0</v>
      </c>
      <c r="BE59" s="7"/>
      <c r="BT59" s="124" t="s">
        <v>83</v>
      </c>
      <c r="BV59" s="124" t="s">
        <v>77</v>
      </c>
      <c r="BW59" s="124" t="s">
        <v>98</v>
      </c>
      <c r="BX59" s="124" t="s">
        <v>5</v>
      </c>
      <c r="CL59" s="124" t="s">
        <v>19</v>
      </c>
      <c r="CM59" s="124" t="s">
        <v>85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sheetProtection sheet="1" formatColumns="0" formatRows="0" objects="1" scenarios="1" spinCount="100000" saltValue="ov+rXQgIc5JNt5vtAQogfmlRPSNh+tHsXpfuyue10apnwVDwn9mByiCZG3BMydVdllB8eDsOO1ksJng/ktftZw==" hashValue="Lf4psphpl5m9IAMeTqc0dZ7Fy6Lzhfu8l2ymtFGH0h2JoloemaA2H5hnoVy66oIFoBWsDesXIzV9ynK52DngvQ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SO 01 - Revitalizace toku'!C2" display="/"/>
    <hyperlink ref="A57" location="'SO 02.1 - Kácení'!C2" display="/"/>
    <hyperlink ref="A58" location="'SO 02.2 - Výsadby'!C2" display="/"/>
    <hyperlink ref="A59" location="'SO 03 - Vedlejš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99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Revitalizace Banínského potoka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100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101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1. 11. 2023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27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28</v>
      </c>
      <c r="F15" s="39"/>
      <c r="G15" s="39"/>
      <c r="H15" s="39"/>
      <c r="I15" s="143" t="s">
        <v>29</v>
      </c>
      <c r="J15" s="134" t="s">
        <v>30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31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29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33</v>
      </c>
      <c r="E20" s="39"/>
      <c r="F20" s="39"/>
      <c r="G20" s="39"/>
      <c r="H20" s="39"/>
      <c r="I20" s="143" t="s">
        <v>26</v>
      </c>
      <c r="J20" s="134" t="s">
        <v>34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35</v>
      </c>
      <c r="F21" s="39"/>
      <c r="G21" s="39"/>
      <c r="H21" s="39"/>
      <c r="I21" s="143" t="s">
        <v>29</v>
      </c>
      <c r="J21" s="134" t="s">
        <v>36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38</v>
      </c>
      <c r="E23" s="39"/>
      <c r="F23" s="39"/>
      <c r="G23" s="39"/>
      <c r="H23" s="39"/>
      <c r="I23" s="143" t="s">
        <v>26</v>
      </c>
      <c r="J23" s="134" t="s">
        <v>34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35</v>
      </c>
      <c r="F24" s="39"/>
      <c r="G24" s="39"/>
      <c r="H24" s="39"/>
      <c r="I24" s="143" t="s">
        <v>29</v>
      </c>
      <c r="J24" s="134" t="s">
        <v>36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39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8"/>
      <c r="B27" s="149"/>
      <c r="C27" s="148"/>
      <c r="D27" s="148"/>
      <c r="E27" s="150" t="s">
        <v>40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41</v>
      </c>
      <c r="E30" s="39"/>
      <c r="F30" s="39"/>
      <c r="G30" s="39"/>
      <c r="H30" s="39"/>
      <c r="I30" s="39"/>
      <c r="J30" s="154">
        <f>ROUND(J85,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43</v>
      </c>
      <c r="G32" s="39"/>
      <c r="H32" s="39"/>
      <c r="I32" s="155" t="s">
        <v>42</v>
      </c>
      <c r="J32" s="155" t="s">
        <v>44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45</v>
      </c>
      <c r="E33" s="143" t="s">
        <v>46</v>
      </c>
      <c r="F33" s="157">
        <f>ROUND((SUM(BE85:BE290)),  2)</f>
        <v>0</v>
      </c>
      <c r="G33" s="39"/>
      <c r="H33" s="39"/>
      <c r="I33" s="158">
        <v>0.20999999999999999</v>
      </c>
      <c r="J33" s="157">
        <f>ROUND(((SUM(BE85:BE290))*I33),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47</v>
      </c>
      <c r="F34" s="157">
        <f>ROUND((SUM(BF85:BF290)),  2)</f>
        <v>0</v>
      </c>
      <c r="G34" s="39"/>
      <c r="H34" s="39"/>
      <c r="I34" s="158">
        <v>0.14999999999999999</v>
      </c>
      <c r="J34" s="157">
        <f>ROUND(((SUM(BF85:BF290))*I34),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48</v>
      </c>
      <c r="F35" s="157">
        <f>ROUND((SUM(BG85:BG290)),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49</v>
      </c>
      <c r="F36" s="157">
        <f>ROUND((SUM(BH85:BH290)),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50</v>
      </c>
      <c r="F37" s="157">
        <f>ROUND((SUM(BI85:BI290)),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51</v>
      </c>
      <c r="E39" s="161"/>
      <c r="F39" s="161"/>
      <c r="G39" s="162" t="s">
        <v>52</v>
      </c>
      <c r="H39" s="163" t="s">
        <v>53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Revitalizace Banínského potoka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01 - Revitalizace toku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Banín</v>
      </c>
      <c r="G52" s="41"/>
      <c r="H52" s="41"/>
      <c r="I52" s="33" t="s">
        <v>23</v>
      </c>
      <c r="J52" s="73" t="str">
        <f>IF(J12="","",J12)</f>
        <v>1. 11. 2023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Moravy, s. p.</v>
      </c>
      <c r="G54" s="41"/>
      <c r="H54" s="41"/>
      <c r="I54" s="33" t="s">
        <v>33</v>
      </c>
      <c r="J54" s="37" t="str">
        <f>E21</f>
        <v xml:space="preserve">Envicons, s.r.o.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Envicons, s.r.o. 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103</v>
      </c>
      <c r="D57" s="172"/>
      <c r="E57" s="172"/>
      <c r="F57" s="172"/>
      <c r="G57" s="172"/>
      <c r="H57" s="172"/>
      <c r="I57" s="172"/>
      <c r="J57" s="173" t="s">
        <v>104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73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75"/>
      <c r="C60" s="176"/>
      <c r="D60" s="177" t="s">
        <v>106</v>
      </c>
      <c r="E60" s="178"/>
      <c r="F60" s="178"/>
      <c r="G60" s="178"/>
      <c r="H60" s="178"/>
      <c r="I60" s="178"/>
      <c r="J60" s="179">
        <f>J86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107</v>
      </c>
      <c r="E61" s="183"/>
      <c r="F61" s="183"/>
      <c r="G61" s="183"/>
      <c r="H61" s="183"/>
      <c r="I61" s="183"/>
      <c r="J61" s="184">
        <f>J87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108</v>
      </c>
      <c r="E62" s="183"/>
      <c r="F62" s="183"/>
      <c r="G62" s="183"/>
      <c r="H62" s="183"/>
      <c r="I62" s="183"/>
      <c r="J62" s="184">
        <f>J211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109</v>
      </c>
      <c r="E63" s="183"/>
      <c r="F63" s="183"/>
      <c r="G63" s="183"/>
      <c r="H63" s="183"/>
      <c r="I63" s="183"/>
      <c r="J63" s="184">
        <f>J252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110</v>
      </c>
      <c r="E64" s="183"/>
      <c r="F64" s="183"/>
      <c r="G64" s="183"/>
      <c r="H64" s="183"/>
      <c r="I64" s="183"/>
      <c r="J64" s="184">
        <f>J263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1"/>
      <c r="C65" s="126"/>
      <c r="D65" s="182" t="s">
        <v>111</v>
      </c>
      <c r="E65" s="183"/>
      <c r="F65" s="183"/>
      <c r="G65" s="183"/>
      <c r="H65" s="183"/>
      <c r="I65" s="183"/>
      <c r="J65" s="184">
        <f>J287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112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0" t="str">
        <f>E7</f>
        <v>Revitalizace Banínského potoka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100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 01 - Revitalizace toku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Banín</v>
      </c>
      <c r="G79" s="41"/>
      <c r="H79" s="41"/>
      <c r="I79" s="33" t="s">
        <v>23</v>
      </c>
      <c r="J79" s="73" t="str">
        <f>IF(J12="","",J12)</f>
        <v>1. 11. 2023</v>
      </c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Povodí Moravy, s. p.</v>
      </c>
      <c r="G81" s="41"/>
      <c r="H81" s="41"/>
      <c r="I81" s="33" t="s">
        <v>33</v>
      </c>
      <c r="J81" s="37" t="str">
        <f>E21</f>
        <v xml:space="preserve">Envicons, s.r.o. 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31</v>
      </c>
      <c r="D82" s="41"/>
      <c r="E82" s="41"/>
      <c r="F82" s="28" t="str">
        <f>IF(E18="","",E18)</f>
        <v>Vyplň údaj</v>
      </c>
      <c r="G82" s="41"/>
      <c r="H82" s="41"/>
      <c r="I82" s="33" t="s">
        <v>38</v>
      </c>
      <c r="J82" s="37" t="str">
        <f>E24</f>
        <v xml:space="preserve">Envicons, s.r.o. 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86"/>
      <c r="B84" s="187"/>
      <c r="C84" s="188" t="s">
        <v>113</v>
      </c>
      <c r="D84" s="189" t="s">
        <v>60</v>
      </c>
      <c r="E84" s="189" t="s">
        <v>56</v>
      </c>
      <c r="F84" s="189" t="s">
        <v>57</v>
      </c>
      <c r="G84" s="189" t="s">
        <v>114</v>
      </c>
      <c r="H84" s="189" t="s">
        <v>115</v>
      </c>
      <c r="I84" s="189" t="s">
        <v>116</v>
      </c>
      <c r="J84" s="189" t="s">
        <v>104</v>
      </c>
      <c r="K84" s="190" t="s">
        <v>117</v>
      </c>
      <c r="L84" s="191"/>
      <c r="M84" s="93" t="s">
        <v>19</v>
      </c>
      <c r="N84" s="94" t="s">
        <v>45</v>
      </c>
      <c r="O84" s="94" t="s">
        <v>118</v>
      </c>
      <c r="P84" s="94" t="s">
        <v>119</v>
      </c>
      <c r="Q84" s="94" t="s">
        <v>120</v>
      </c>
      <c r="R84" s="94" t="s">
        <v>121</v>
      </c>
      <c r="S84" s="94" t="s">
        <v>122</v>
      </c>
      <c r="T84" s="95" t="s">
        <v>123</v>
      </c>
      <c r="U84" s="186"/>
      <c r="V84" s="186"/>
      <c r="W84" s="186"/>
      <c r="X84" s="186"/>
      <c r="Y84" s="186"/>
      <c r="Z84" s="186"/>
      <c r="AA84" s="186"/>
      <c r="AB84" s="186"/>
      <c r="AC84" s="186"/>
      <c r="AD84" s="186"/>
      <c r="AE84" s="186"/>
    </row>
    <row r="85" s="2" customFormat="1" ht="22.8" customHeight="1">
      <c r="A85" s="39"/>
      <c r="B85" s="40"/>
      <c r="C85" s="100" t="s">
        <v>124</v>
      </c>
      <c r="D85" s="41"/>
      <c r="E85" s="41"/>
      <c r="F85" s="41"/>
      <c r="G85" s="41"/>
      <c r="H85" s="41"/>
      <c r="I85" s="41"/>
      <c r="J85" s="192">
        <f>BK85</f>
        <v>0</v>
      </c>
      <c r="K85" s="41"/>
      <c r="L85" s="45"/>
      <c r="M85" s="96"/>
      <c r="N85" s="193"/>
      <c r="O85" s="97"/>
      <c r="P85" s="194">
        <f>P86</f>
        <v>0</v>
      </c>
      <c r="Q85" s="97"/>
      <c r="R85" s="194">
        <f>R86</f>
        <v>219.99147721999998</v>
      </c>
      <c r="S85" s="97"/>
      <c r="T85" s="195">
        <f>T86</f>
        <v>46.314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74</v>
      </c>
      <c r="AU85" s="18" t="s">
        <v>105</v>
      </c>
      <c r="BK85" s="196">
        <f>BK86</f>
        <v>0</v>
      </c>
    </row>
    <row r="86" s="12" customFormat="1" ht="25.92" customHeight="1">
      <c r="A86" s="12"/>
      <c r="B86" s="197"/>
      <c r="C86" s="198"/>
      <c r="D86" s="199" t="s">
        <v>74</v>
      </c>
      <c r="E86" s="200" t="s">
        <v>125</v>
      </c>
      <c r="F86" s="200" t="s">
        <v>126</v>
      </c>
      <c r="G86" s="198"/>
      <c r="H86" s="198"/>
      <c r="I86" s="201"/>
      <c r="J86" s="202">
        <f>BK86</f>
        <v>0</v>
      </c>
      <c r="K86" s="198"/>
      <c r="L86" s="203"/>
      <c r="M86" s="204"/>
      <c r="N86" s="205"/>
      <c r="O86" s="205"/>
      <c r="P86" s="206">
        <f>P87+P211+P252+P263+P287</f>
        <v>0</v>
      </c>
      <c r="Q86" s="205"/>
      <c r="R86" s="206">
        <f>R87+R211+R252+R263+R287</f>
        <v>219.99147721999998</v>
      </c>
      <c r="S86" s="205"/>
      <c r="T86" s="207">
        <f>T87+T211+T252+T263+T287</f>
        <v>46.314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8" t="s">
        <v>83</v>
      </c>
      <c r="AT86" s="209" t="s">
        <v>74</v>
      </c>
      <c r="AU86" s="209" t="s">
        <v>75</v>
      </c>
      <c r="AY86" s="208" t="s">
        <v>127</v>
      </c>
      <c r="BK86" s="210">
        <f>BK87+BK211+BK252+BK263+BK287</f>
        <v>0</v>
      </c>
    </row>
    <row r="87" s="12" customFormat="1" ht="22.8" customHeight="1">
      <c r="A87" s="12"/>
      <c r="B87" s="197"/>
      <c r="C87" s="198"/>
      <c r="D87" s="199" t="s">
        <v>74</v>
      </c>
      <c r="E87" s="211" t="s">
        <v>83</v>
      </c>
      <c r="F87" s="211" t="s">
        <v>128</v>
      </c>
      <c r="G87" s="198"/>
      <c r="H87" s="198"/>
      <c r="I87" s="201"/>
      <c r="J87" s="212">
        <f>BK87</f>
        <v>0</v>
      </c>
      <c r="K87" s="198"/>
      <c r="L87" s="203"/>
      <c r="M87" s="204"/>
      <c r="N87" s="205"/>
      <c r="O87" s="205"/>
      <c r="P87" s="206">
        <f>SUM(P88:P210)</f>
        <v>0</v>
      </c>
      <c r="Q87" s="205"/>
      <c r="R87" s="206">
        <f>SUM(R88:R210)</f>
        <v>0.37109900000000001</v>
      </c>
      <c r="S87" s="205"/>
      <c r="T87" s="207">
        <f>SUM(T88:T210)</f>
        <v>46.314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8" t="s">
        <v>83</v>
      </c>
      <c r="AT87" s="209" t="s">
        <v>74</v>
      </c>
      <c r="AU87" s="209" t="s">
        <v>83</v>
      </c>
      <c r="AY87" s="208" t="s">
        <v>127</v>
      </c>
      <c r="BK87" s="210">
        <f>SUM(BK88:BK210)</f>
        <v>0</v>
      </c>
    </row>
    <row r="88" s="2" customFormat="1" ht="24.15" customHeight="1">
      <c r="A88" s="39"/>
      <c r="B88" s="40"/>
      <c r="C88" s="213" t="s">
        <v>83</v>
      </c>
      <c r="D88" s="213" t="s">
        <v>129</v>
      </c>
      <c r="E88" s="214" t="s">
        <v>130</v>
      </c>
      <c r="F88" s="215" t="s">
        <v>131</v>
      </c>
      <c r="G88" s="216" t="s">
        <v>132</v>
      </c>
      <c r="H88" s="217">
        <v>25.73</v>
      </c>
      <c r="I88" s="218"/>
      <c r="J88" s="219">
        <f>ROUND(I88*H88,2)</f>
        <v>0</v>
      </c>
      <c r="K88" s="215" t="s">
        <v>133</v>
      </c>
      <c r="L88" s="45"/>
      <c r="M88" s="220" t="s">
        <v>19</v>
      </c>
      <c r="N88" s="221" t="s">
        <v>46</v>
      </c>
      <c r="O88" s="85"/>
      <c r="P88" s="222">
        <f>O88*H88</f>
        <v>0</v>
      </c>
      <c r="Q88" s="222">
        <v>0</v>
      </c>
      <c r="R88" s="222">
        <f>Q88*H88</f>
        <v>0</v>
      </c>
      <c r="S88" s="222">
        <v>1.8</v>
      </c>
      <c r="T88" s="223">
        <f>S88*H88</f>
        <v>46.314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4" t="s">
        <v>134</v>
      </c>
      <c r="AT88" s="224" t="s">
        <v>129</v>
      </c>
      <c r="AU88" s="224" t="s">
        <v>85</v>
      </c>
      <c r="AY88" s="18" t="s">
        <v>127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8" t="s">
        <v>83</v>
      </c>
      <c r="BK88" s="225">
        <f>ROUND(I88*H88,2)</f>
        <v>0</v>
      </c>
      <c r="BL88" s="18" t="s">
        <v>134</v>
      </c>
      <c r="BM88" s="224" t="s">
        <v>135</v>
      </c>
    </row>
    <row r="89" s="2" customFormat="1">
      <c r="A89" s="39"/>
      <c r="B89" s="40"/>
      <c r="C89" s="41"/>
      <c r="D89" s="226" t="s">
        <v>136</v>
      </c>
      <c r="E89" s="41"/>
      <c r="F89" s="227" t="s">
        <v>137</v>
      </c>
      <c r="G89" s="41"/>
      <c r="H89" s="41"/>
      <c r="I89" s="228"/>
      <c r="J89" s="41"/>
      <c r="K89" s="41"/>
      <c r="L89" s="45"/>
      <c r="M89" s="229"/>
      <c r="N89" s="230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136</v>
      </c>
      <c r="AU89" s="18" t="s">
        <v>85</v>
      </c>
    </row>
    <row r="90" s="2" customFormat="1">
      <c r="A90" s="39"/>
      <c r="B90" s="40"/>
      <c r="C90" s="41"/>
      <c r="D90" s="231" t="s">
        <v>138</v>
      </c>
      <c r="E90" s="41"/>
      <c r="F90" s="232" t="s">
        <v>139</v>
      </c>
      <c r="G90" s="41"/>
      <c r="H90" s="41"/>
      <c r="I90" s="228"/>
      <c r="J90" s="41"/>
      <c r="K90" s="41"/>
      <c r="L90" s="45"/>
      <c r="M90" s="229"/>
      <c r="N90" s="230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138</v>
      </c>
      <c r="AU90" s="18" t="s">
        <v>85</v>
      </c>
    </row>
    <row r="91" s="13" customFormat="1">
      <c r="A91" s="13"/>
      <c r="B91" s="233"/>
      <c r="C91" s="234"/>
      <c r="D91" s="226" t="s">
        <v>140</v>
      </c>
      <c r="E91" s="235" t="s">
        <v>19</v>
      </c>
      <c r="F91" s="236" t="s">
        <v>141</v>
      </c>
      <c r="G91" s="234"/>
      <c r="H91" s="235" t="s">
        <v>19</v>
      </c>
      <c r="I91" s="237"/>
      <c r="J91" s="234"/>
      <c r="K91" s="234"/>
      <c r="L91" s="238"/>
      <c r="M91" s="239"/>
      <c r="N91" s="240"/>
      <c r="O91" s="240"/>
      <c r="P91" s="240"/>
      <c r="Q91" s="240"/>
      <c r="R91" s="240"/>
      <c r="S91" s="240"/>
      <c r="T91" s="24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2" t="s">
        <v>140</v>
      </c>
      <c r="AU91" s="242" t="s">
        <v>85</v>
      </c>
      <c r="AV91" s="13" t="s">
        <v>83</v>
      </c>
      <c r="AW91" s="13" t="s">
        <v>37</v>
      </c>
      <c r="AX91" s="13" t="s">
        <v>75</v>
      </c>
      <c r="AY91" s="242" t="s">
        <v>127</v>
      </c>
    </row>
    <row r="92" s="14" customFormat="1">
      <c r="A92" s="14"/>
      <c r="B92" s="243"/>
      <c r="C92" s="244"/>
      <c r="D92" s="226" t="s">
        <v>140</v>
      </c>
      <c r="E92" s="245" t="s">
        <v>19</v>
      </c>
      <c r="F92" s="246" t="s">
        <v>142</v>
      </c>
      <c r="G92" s="244"/>
      <c r="H92" s="247">
        <v>20.75</v>
      </c>
      <c r="I92" s="248"/>
      <c r="J92" s="244"/>
      <c r="K92" s="244"/>
      <c r="L92" s="249"/>
      <c r="M92" s="250"/>
      <c r="N92" s="251"/>
      <c r="O92" s="251"/>
      <c r="P92" s="251"/>
      <c r="Q92" s="251"/>
      <c r="R92" s="251"/>
      <c r="S92" s="251"/>
      <c r="T92" s="252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3" t="s">
        <v>140</v>
      </c>
      <c r="AU92" s="253" t="s">
        <v>85</v>
      </c>
      <c r="AV92" s="14" t="s">
        <v>85</v>
      </c>
      <c r="AW92" s="14" t="s">
        <v>37</v>
      </c>
      <c r="AX92" s="14" t="s">
        <v>75</v>
      </c>
      <c r="AY92" s="253" t="s">
        <v>127</v>
      </c>
    </row>
    <row r="93" s="14" customFormat="1">
      <c r="A93" s="14"/>
      <c r="B93" s="243"/>
      <c r="C93" s="244"/>
      <c r="D93" s="226" t="s">
        <v>140</v>
      </c>
      <c r="E93" s="245" t="s">
        <v>19</v>
      </c>
      <c r="F93" s="246" t="s">
        <v>143</v>
      </c>
      <c r="G93" s="244"/>
      <c r="H93" s="247">
        <v>4.9800000000000004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3" t="s">
        <v>140</v>
      </c>
      <c r="AU93" s="253" t="s">
        <v>85</v>
      </c>
      <c r="AV93" s="14" t="s">
        <v>85</v>
      </c>
      <c r="AW93" s="14" t="s">
        <v>37</v>
      </c>
      <c r="AX93" s="14" t="s">
        <v>75</v>
      </c>
      <c r="AY93" s="253" t="s">
        <v>127</v>
      </c>
    </row>
    <row r="94" s="13" customFormat="1">
      <c r="A94" s="13"/>
      <c r="B94" s="233"/>
      <c r="C94" s="234"/>
      <c r="D94" s="226" t="s">
        <v>140</v>
      </c>
      <c r="E94" s="235" t="s">
        <v>19</v>
      </c>
      <c r="F94" s="236" t="s">
        <v>144</v>
      </c>
      <c r="G94" s="234"/>
      <c r="H94" s="235" t="s">
        <v>19</v>
      </c>
      <c r="I94" s="237"/>
      <c r="J94" s="234"/>
      <c r="K94" s="234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140</v>
      </c>
      <c r="AU94" s="242" t="s">
        <v>85</v>
      </c>
      <c r="AV94" s="13" t="s">
        <v>83</v>
      </c>
      <c r="AW94" s="13" t="s">
        <v>37</v>
      </c>
      <c r="AX94" s="13" t="s">
        <v>75</v>
      </c>
      <c r="AY94" s="242" t="s">
        <v>127</v>
      </c>
    </row>
    <row r="95" s="15" customFormat="1">
      <c r="A95" s="15"/>
      <c r="B95" s="254"/>
      <c r="C95" s="255"/>
      <c r="D95" s="226" t="s">
        <v>140</v>
      </c>
      <c r="E95" s="256" t="s">
        <v>19</v>
      </c>
      <c r="F95" s="257" t="s">
        <v>145</v>
      </c>
      <c r="G95" s="255"/>
      <c r="H95" s="258">
        <v>25.73</v>
      </c>
      <c r="I95" s="259"/>
      <c r="J95" s="255"/>
      <c r="K95" s="255"/>
      <c r="L95" s="260"/>
      <c r="M95" s="261"/>
      <c r="N95" s="262"/>
      <c r="O95" s="262"/>
      <c r="P95" s="262"/>
      <c r="Q95" s="262"/>
      <c r="R95" s="262"/>
      <c r="S95" s="262"/>
      <c r="T95" s="263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64" t="s">
        <v>140</v>
      </c>
      <c r="AU95" s="264" t="s">
        <v>85</v>
      </c>
      <c r="AV95" s="15" t="s">
        <v>134</v>
      </c>
      <c r="AW95" s="15" t="s">
        <v>37</v>
      </c>
      <c r="AX95" s="15" t="s">
        <v>83</v>
      </c>
      <c r="AY95" s="264" t="s">
        <v>127</v>
      </c>
    </row>
    <row r="96" s="2" customFormat="1" ht="24.15" customHeight="1">
      <c r="A96" s="39"/>
      <c r="B96" s="40"/>
      <c r="C96" s="213" t="s">
        <v>85</v>
      </c>
      <c r="D96" s="213" t="s">
        <v>129</v>
      </c>
      <c r="E96" s="214" t="s">
        <v>146</v>
      </c>
      <c r="F96" s="215" t="s">
        <v>147</v>
      </c>
      <c r="G96" s="216" t="s">
        <v>148</v>
      </c>
      <c r="H96" s="217">
        <v>22367.389999999999</v>
      </c>
      <c r="I96" s="218"/>
      <c r="J96" s="219">
        <f>ROUND(I96*H96,2)</f>
        <v>0</v>
      </c>
      <c r="K96" s="215" t="s">
        <v>133</v>
      </c>
      <c r="L96" s="45"/>
      <c r="M96" s="220" t="s">
        <v>19</v>
      </c>
      <c r="N96" s="221" t="s">
        <v>46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134</v>
      </c>
      <c r="AT96" s="224" t="s">
        <v>129</v>
      </c>
      <c r="AU96" s="224" t="s">
        <v>85</v>
      </c>
      <c r="AY96" s="18" t="s">
        <v>127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83</v>
      </c>
      <c r="BK96" s="225">
        <f>ROUND(I96*H96,2)</f>
        <v>0</v>
      </c>
      <c r="BL96" s="18" t="s">
        <v>134</v>
      </c>
      <c r="BM96" s="224" t="s">
        <v>149</v>
      </c>
    </row>
    <row r="97" s="2" customFormat="1">
      <c r="A97" s="39"/>
      <c r="B97" s="40"/>
      <c r="C97" s="41"/>
      <c r="D97" s="226" t="s">
        <v>136</v>
      </c>
      <c r="E97" s="41"/>
      <c r="F97" s="227" t="s">
        <v>150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136</v>
      </c>
      <c r="AU97" s="18" t="s">
        <v>85</v>
      </c>
    </row>
    <row r="98" s="2" customFormat="1">
      <c r="A98" s="39"/>
      <c r="B98" s="40"/>
      <c r="C98" s="41"/>
      <c r="D98" s="231" t="s">
        <v>138</v>
      </c>
      <c r="E98" s="41"/>
      <c r="F98" s="232" t="s">
        <v>151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138</v>
      </c>
      <c r="AU98" s="18" t="s">
        <v>85</v>
      </c>
    </row>
    <row r="99" s="13" customFormat="1">
      <c r="A99" s="13"/>
      <c r="B99" s="233"/>
      <c r="C99" s="234"/>
      <c r="D99" s="226" t="s">
        <v>140</v>
      </c>
      <c r="E99" s="235" t="s">
        <v>19</v>
      </c>
      <c r="F99" s="236" t="s">
        <v>141</v>
      </c>
      <c r="G99" s="234"/>
      <c r="H99" s="235" t="s">
        <v>19</v>
      </c>
      <c r="I99" s="237"/>
      <c r="J99" s="234"/>
      <c r="K99" s="234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140</v>
      </c>
      <c r="AU99" s="242" t="s">
        <v>85</v>
      </c>
      <c r="AV99" s="13" t="s">
        <v>83</v>
      </c>
      <c r="AW99" s="13" t="s">
        <v>37</v>
      </c>
      <c r="AX99" s="13" t="s">
        <v>75</v>
      </c>
      <c r="AY99" s="242" t="s">
        <v>127</v>
      </c>
    </row>
    <row r="100" s="14" customFormat="1">
      <c r="A100" s="14"/>
      <c r="B100" s="243"/>
      <c r="C100" s="244"/>
      <c r="D100" s="226" t="s">
        <v>140</v>
      </c>
      <c r="E100" s="245" t="s">
        <v>19</v>
      </c>
      <c r="F100" s="246" t="s">
        <v>152</v>
      </c>
      <c r="G100" s="244"/>
      <c r="H100" s="247">
        <v>3000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3" t="s">
        <v>140</v>
      </c>
      <c r="AU100" s="253" t="s">
        <v>85</v>
      </c>
      <c r="AV100" s="14" t="s">
        <v>85</v>
      </c>
      <c r="AW100" s="14" t="s">
        <v>37</v>
      </c>
      <c r="AX100" s="14" t="s">
        <v>75</v>
      </c>
      <c r="AY100" s="253" t="s">
        <v>127</v>
      </c>
    </row>
    <row r="101" s="14" customFormat="1">
      <c r="A101" s="14"/>
      <c r="B101" s="243"/>
      <c r="C101" s="244"/>
      <c r="D101" s="226" t="s">
        <v>140</v>
      </c>
      <c r="E101" s="245" t="s">
        <v>19</v>
      </c>
      <c r="F101" s="246" t="s">
        <v>153</v>
      </c>
      <c r="G101" s="244"/>
      <c r="H101" s="247">
        <v>1900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140</v>
      </c>
      <c r="AU101" s="253" t="s">
        <v>85</v>
      </c>
      <c r="AV101" s="14" t="s">
        <v>85</v>
      </c>
      <c r="AW101" s="14" t="s">
        <v>37</v>
      </c>
      <c r="AX101" s="14" t="s">
        <v>75</v>
      </c>
      <c r="AY101" s="253" t="s">
        <v>127</v>
      </c>
    </row>
    <row r="102" s="14" customFormat="1">
      <c r="A102" s="14"/>
      <c r="B102" s="243"/>
      <c r="C102" s="244"/>
      <c r="D102" s="226" t="s">
        <v>140</v>
      </c>
      <c r="E102" s="245" t="s">
        <v>19</v>
      </c>
      <c r="F102" s="246" t="s">
        <v>154</v>
      </c>
      <c r="G102" s="244"/>
      <c r="H102" s="247">
        <v>17370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140</v>
      </c>
      <c r="AU102" s="253" t="s">
        <v>85</v>
      </c>
      <c r="AV102" s="14" t="s">
        <v>85</v>
      </c>
      <c r="AW102" s="14" t="s">
        <v>37</v>
      </c>
      <c r="AX102" s="14" t="s">
        <v>75</v>
      </c>
      <c r="AY102" s="253" t="s">
        <v>127</v>
      </c>
    </row>
    <row r="103" s="14" customFormat="1">
      <c r="A103" s="14"/>
      <c r="B103" s="243"/>
      <c r="C103" s="244"/>
      <c r="D103" s="226" t="s">
        <v>140</v>
      </c>
      <c r="E103" s="245" t="s">
        <v>19</v>
      </c>
      <c r="F103" s="246" t="s">
        <v>155</v>
      </c>
      <c r="G103" s="244"/>
      <c r="H103" s="247">
        <v>97.390000000000001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140</v>
      </c>
      <c r="AU103" s="253" t="s">
        <v>85</v>
      </c>
      <c r="AV103" s="14" t="s">
        <v>85</v>
      </c>
      <c r="AW103" s="14" t="s">
        <v>37</v>
      </c>
      <c r="AX103" s="14" t="s">
        <v>75</v>
      </c>
      <c r="AY103" s="253" t="s">
        <v>127</v>
      </c>
    </row>
    <row r="104" s="15" customFormat="1">
      <c r="A104" s="15"/>
      <c r="B104" s="254"/>
      <c r="C104" s="255"/>
      <c r="D104" s="226" t="s">
        <v>140</v>
      </c>
      <c r="E104" s="256" t="s">
        <v>19</v>
      </c>
      <c r="F104" s="257" t="s">
        <v>145</v>
      </c>
      <c r="G104" s="255"/>
      <c r="H104" s="258">
        <v>22367.389999999999</v>
      </c>
      <c r="I104" s="259"/>
      <c r="J104" s="255"/>
      <c r="K104" s="255"/>
      <c r="L104" s="260"/>
      <c r="M104" s="261"/>
      <c r="N104" s="262"/>
      <c r="O104" s="262"/>
      <c r="P104" s="262"/>
      <c r="Q104" s="262"/>
      <c r="R104" s="262"/>
      <c r="S104" s="262"/>
      <c r="T104" s="263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4" t="s">
        <v>140</v>
      </c>
      <c r="AU104" s="264" t="s">
        <v>85</v>
      </c>
      <c r="AV104" s="15" t="s">
        <v>134</v>
      </c>
      <c r="AW104" s="15" t="s">
        <v>37</v>
      </c>
      <c r="AX104" s="15" t="s">
        <v>83</v>
      </c>
      <c r="AY104" s="264" t="s">
        <v>127</v>
      </c>
    </row>
    <row r="105" s="2" customFormat="1" ht="33" customHeight="1">
      <c r="A105" s="39"/>
      <c r="B105" s="40"/>
      <c r="C105" s="213" t="s">
        <v>156</v>
      </c>
      <c r="D105" s="213" t="s">
        <v>129</v>
      </c>
      <c r="E105" s="214" t="s">
        <v>157</v>
      </c>
      <c r="F105" s="215" t="s">
        <v>158</v>
      </c>
      <c r="G105" s="216" t="s">
        <v>132</v>
      </c>
      <c r="H105" s="217">
        <v>2800</v>
      </c>
      <c r="I105" s="218"/>
      <c r="J105" s="219">
        <f>ROUND(I105*H105,2)</f>
        <v>0</v>
      </c>
      <c r="K105" s="215" t="s">
        <v>133</v>
      </c>
      <c r="L105" s="45"/>
      <c r="M105" s="220" t="s">
        <v>19</v>
      </c>
      <c r="N105" s="221" t="s">
        <v>46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134</v>
      </c>
      <c r="AT105" s="224" t="s">
        <v>129</v>
      </c>
      <c r="AU105" s="224" t="s">
        <v>85</v>
      </c>
      <c r="AY105" s="18" t="s">
        <v>127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83</v>
      </c>
      <c r="BK105" s="225">
        <f>ROUND(I105*H105,2)</f>
        <v>0</v>
      </c>
      <c r="BL105" s="18" t="s">
        <v>134</v>
      </c>
      <c r="BM105" s="224" t="s">
        <v>159</v>
      </c>
    </row>
    <row r="106" s="2" customFormat="1">
      <c r="A106" s="39"/>
      <c r="B106" s="40"/>
      <c r="C106" s="41"/>
      <c r="D106" s="226" t="s">
        <v>136</v>
      </c>
      <c r="E106" s="41"/>
      <c r="F106" s="227" t="s">
        <v>160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136</v>
      </c>
      <c r="AU106" s="18" t="s">
        <v>85</v>
      </c>
    </row>
    <row r="107" s="2" customFormat="1">
      <c r="A107" s="39"/>
      <c r="B107" s="40"/>
      <c r="C107" s="41"/>
      <c r="D107" s="231" t="s">
        <v>138</v>
      </c>
      <c r="E107" s="41"/>
      <c r="F107" s="232" t="s">
        <v>161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138</v>
      </c>
      <c r="AU107" s="18" t="s">
        <v>85</v>
      </c>
    </row>
    <row r="108" s="13" customFormat="1">
      <c r="A108" s="13"/>
      <c r="B108" s="233"/>
      <c r="C108" s="234"/>
      <c r="D108" s="226" t="s">
        <v>140</v>
      </c>
      <c r="E108" s="235" t="s">
        <v>19</v>
      </c>
      <c r="F108" s="236" t="s">
        <v>141</v>
      </c>
      <c r="G108" s="234"/>
      <c r="H108" s="235" t="s">
        <v>19</v>
      </c>
      <c r="I108" s="237"/>
      <c r="J108" s="234"/>
      <c r="K108" s="234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140</v>
      </c>
      <c r="AU108" s="242" t="s">
        <v>85</v>
      </c>
      <c r="AV108" s="13" t="s">
        <v>83</v>
      </c>
      <c r="AW108" s="13" t="s">
        <v>37</v>
      </c>
      <c r="AX108" s="13" t="s">
        <v>75</v>
      </c>
      <c r="AY108" s="242" t="s">
        <v>127</v>
      </c>
    </row>
    <row r="109" s="14" customFormat="1">
      <c r="A109" s="14"/>
      <c r="B109" s="243"/>
      <c r="C109" s="244"/>
      <c r="D109" s="226" t="s">
        <v>140</v>
      </c>
      <c r="E109" s="245" t="s">
        <v>19</v>
      </c>
      <c r="F109" s="246" t="s">
        <v>162</v>
      </c>
      <c r="G109" s="244"/>
      <c r="H109" s="247">
        <v>1400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140</v>
      </c>
      <c r="AU109" s="253" t="s">
        <v>85</v>
      </c>
      <c r="AV109" s="14" t="s">
        <v>85</v>
      </c>
      <c r="AW109" s="14" t="s">
        <v>37</v>
      </c>
      <c r="AX109" s="14" t="s">
        <v>75</v>
      </c>
      <c r="AY109" s="253" t="s">
        <v>127</v>
      </c>
    </row>
    <row r="110" s="14" customFormat="1">
      <c r="A110" s="14"/>
      <c r="B110" s="243"/>
      <c r="C110" s="244"/>
      <c r="D110" s="226" t="s">
        <v>140</v>
      </c>
      <c r="E110" s="245" t="s">
        <v>19</v>
      </c>
      <c r="F110" s="246" t="s">
        <v>163</v>
      </c>
      <c r="G110" s="244"/>
      <c r="H110" s="247">
        <v>1400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140</v>
      </c>
      <c r="AU110" s="253" t="s">
        <v>85</v>
      </c>
      <c r="AV110" s="14" t="s">
        <v>85</v>
      </c>
      <c r="AW110" s="14" t="s">
        <v>37</v>
      </c>
      <c r="AX110" s="14" t="s">
        <v>75</v>
      </c>
      <c r="AY110" s="253" t="s">
        <v>127</v>
      </c>
    </row>
    <row r="111" s="13" customFormat="1">
      <c r="A111" s="13"/>
      <c r="B111" s="233"/>
      <c r="C111" s="234"/>
      <c r="D111" s="226" t="s">
        <v>140</v>
      </c>
      <c r="E111" s="235" t="s">
        <v>19</v>
      </c>
      <c r="F111" s="236" t="s">
        <v>164</v>
      </c>
      <c r="G111" s="234"/>
      <c r="H111" s="235" t="s">
        <v>19</v>
      </c>
      <c r="I111" s="237"/>
      <c r="J111" s="234"/>
      <c r="K111" s="234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140</v>
      </c>
      <c r="AU111" s="242" t="s">
        <v>85</v>
      </c>
      <c r="AV111" s="13" t="s">
        <v>83</v>
      </c>
      <c r="AW111" s="13" t="s">
        <v>37</v>
      </c>
      <c r="AX111" s="13" t="s">
        <v>75</v>
      </c>
      <c r="AY111" s="242" t="s">
        <v>127</v>
      </c>
    </row>
    <row r="112" s="15" customFormat="1">
      <c r="A112" s="15"/>
      <c r="B112" s="254"/>
      <c r="C112" s="255"/>
      <c r="D112" s="226" t="s">
        <v>140</v>
      </c>
      <c r="E112" s="256" t="s">
        <v>19</v>
      </c>
      <c r="F112" s="257" t="s">
        <v>145</v>
      </c>
      <c r="G112" s="255"/>
      <c r="H112" s="258">
        <v>2800</v>
      </c>
      <c r="I112" s="259"/>
      <c r="J112" s="255"/>
      <c r="K112" s="255"/>
      <c r="L112" s="260"/>
      <c r="M112" s="261"/>
      <c r="N112" s="262"/>
      <c r="O112" s="262"/>
      <c r="P112" s="262"/>
      <c r="Q112" s="262"/>
      <c r="R112" s="262"/>
      <c r="S112" s="262"/>
      <c r="T112" s="263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4" t="s">
        <v>140</v>
      </c>
      <c r="AU112" s="264" t="s">
        <v>85</v>
      </c>
      <c r="AV112" s="15" t="s">
        <v>134</v>
      </c>
      <c r="AW112" s="15" t="s">
        <v>37</v>
      </c>
      <c r="AX112" s="15" t="s">
        <v>83</v>
      </c>
      <c r="AY112" s="264" t="s">
        <v>127</v>
      </c>
    </row>
    <row r="113" s="2" customFormat="1" ht="33" customHeight="1">
      <c r="A113" s="39"/>
      <c r="B113" s="40"/>
      <c r="C113" s="213" t="s">
        <v>134</v>
      </c>
      <c r="D113" s="213" t="s">
        <v>129</v>
      </c>
      <c r="E113" s="214" t="s">
        <v>165</v>
      </c>
      <c r="F113" s="215" t="s">
        <v>166</v>
      </c>
      <c r="G113" s="216" t="s">
        <v>132</v>
      </c>
      <c r="H113" s="217">
        <v>2488.46</v>
      </c>
      <c r="I113" s="218"/>
      <c r="J113" s="219">
        <f>ROUND(I113*H113,2)</f>
        <v>0</v>
      </c>
      <c r="K113" s="215" t="s">
        <v>133</v>
      </c>
      <c r="L113" s="45"/>
      <c r="M113" s="220" t="s">
        <v>19</v>
      </c>
      <c r="N113" s="221" t="s">
        <v>46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134</v>
      </c>
      <c r="AT113" s="224" t="s">
        <v>129</v>
      </c>
      <c r="AU113" s="224" t="s">
        <v>85</v>
      </c>
      <c r="AY113" s="18" t="s">
        <v>127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83</v>
      </c>
      <c r="BK113" s="225">
        <f>ROUND(I113*H113,2)</f>
        <v>0</v>
      </c>
      <c r="BL113" s="18" t="s">
        <v>134</v>
      </c>
      <c r="BM113" s="224" t="s">
        <v>167</v>
      </c>
    </row>
    <row r="114" s="2" customFormat="1">
      <c r="A114" s="39"/>
      <c r="B114" s="40"/>
      <c r="C114" s="41"/>
      <c r="D114" s="226" t="s">
        <v>136</v>
      </c>
      <c r="E114" s="41"/>
      <c r="F114" s="227" t="s">
        <v>168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136</v>
      </c>
      <c r="AU114" s="18" t="s">
        <v>85</v>
      </c>
    </row>
    <row r="115" s="2" customFormat="1">
      <c r="A115" s="39"/>
      <c r="B115" s="40"/>
      <c r="C115" s="41"/>
      <c r="D115" s="231" t="s">
        <v>138</v>
      </c>
      <c r="E115" s="41"/>
      <c r="F115" s="232" t="s">
        <v>169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138</v>
      </c>
      <c r="AU115" s="18" t="s">
        <v>85</v>
      </c>
    </row>
    <row r="116" s="13" customFormat="1">
      <c r="A116" s="13"/>
      <c r="B116" s="233"/>
      <c r="C116" s="234"/>
      <c r="D116" s="226" t="s">
        <v>140</v>
      </c>
      <c r="E116" s="235" t="s">
        <v>19</v>
      </c>
      <c r="F116" s="236" t="s">
        <v>170</v>
      </c>
      <c r="G116" s="234"/>
      <c r="H116" s="235" t="s">
        <v>19</v>
      </c>
      <c r="I116" s="237"/>
      <c r="J116" s="234"/>
      <c r="K116" s="234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140</v>
      </c>
      <c r="AU116" s="242" t="s">
        <v>85</v>
      </c>
      <c r="AV116" s="13" t="s">
        <v>83</v>
      </c>
      <c r="AW116" s="13" t="s">
        <v>37</v>
      </c>
      <c r="AX116" s="13" t="s">
        <v>75</v>
      </c>
      <c r="AY116" s="242" t="s">
        <v>127</v>
      </c>
    </row>
    <row r="117" s="14" customFormat="1">
      <c r="A117" s="14"/>
      <c r="B117" s="243"/>
      <c r="C117" s="244"/>
      <c r="D117" s="226" t="s">
        <v>140</v>
      </c>
      <c r="E117" s="245" t="s">
        <v>19</v>
      </c>
      <c r="F117" s="246" t="s">
        <v>171</v>
      </c>
      <c r="G117" s="244"/>
      <c r="H117" s="247">
        <v>1750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140</v>
      </c>
      <c r="AU117" s="253" t="s">
        <v>85</v>
      </c>
      <c r="AV117" s="14" t="s">
        <v>85</v>
      </c>
      <c r="AW117" s="14" t="s">
        <v>37</v>
      </c>
      <c r="AX117" s="14" t="s">
        <v>75</v>
      </c>
      <c r="AY117" s="253" t="s">
        <v>127</v>
      </c>
    </row>
    <row r="118" s="14" customFormat="1">
      <c r="A118" s="14"/>
      <c r="B118" s="243"/>
      <c r="C118" s="244"/>
      <c r="D118" s="226" t="s">
        <v>140</v>
      </c>
      <c r="E118" s="245" t="s">
        <v>19</v>
      </c>
      <c r="F118" s="246" t="s">
        <v>172</v>
      </c>
      <c r="G118" s="244"/>
      <c r="H118" s="247">
        <v>605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3" t="s">
        <v>140</v>
      </c>
      <c r="AU118" s="253" t="s">
        <v>85</v>
      </c>
      <c r="AV118" s="14" t="s">
        <v>85</v>
      </c>
      <c r="AW118" s="14" t="s">
        <v>37</v>
      </c>
      <c r="AX118" s="14" t="s">
        <v>75</v>
      </c>
      <c r="AY118" s="253" t="s">
        <v>127</v>
      </c>
    </row>
    <row r="119" s="14" customFormat="1">
      <c r="A119" s="14"/>
      <c r="B119" s="243"/>
      <c r="C119" s="244"/>
      <c r="D119" s="226" t="s">
        <v>140</v>
      </c>
      <c r="E119" s="245" t="s">
        <v>19</v>
      </c>
      <c r="F119" s="246" t="s">
        <v>173</v>
      </c>
      <c r="G119" s="244"/>
      <c r="H119" s="247">
        <v>19.48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140</v>
      </c>
      <c r="AU119" s="253" t="s">
        <v>85</v>
      </c>
      <c r="AV119" s="14" t="s">
        <v>85</v>
      </c>
      <c r="AW119" s="14" t="s">
        <v>37</v>
      </c>
      <c r="AX119" s="14" t="s">
        <v>75</v>
      </c>
      <c r="AY119" s="253" t="s">
        <v>127</v>
      </c>
    </row>
    <row r="120" s="14" customFormat="1">
      <c r="A120" s="14"/>
      <c r="B120" s="243"/>
      <c r="C120" s="244"/>
      <c r="D120" s="226" t="s">
        <v>140</v>
      </c>
      <c r="E120" s="245" t="s">
        <v>19</v>
      </c>
      <c r="F120" s="246" t="s">
        <v>174</v>
      </c>
      <c r="G120" s="244"/>
      <c r="H120" s="247">
        <v>95.879999999999995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140</v>
      </c>
      <c r="AU120" s="253" t="s">
        <v>85</v>
      </c>
      <c r="AV120" s="14" t="s">
        <v>85</v>
      </c>
      <c r="AW120" s="14" t="s">
        <v>37</v>
      </c>
      <c r="AX120" s="14" t="s">
        <v>75</v>
      </c>
      <c r="AY120" s="253" t="s">
        <v>127</v>
      </c>
    </row>
    <row r="121" s="14" customFormat="1">
      <c r="A121" s="14"/>
      <c r="B121" s="243"/>
      <c r="C121" s="244"/>
      <c r="D121" s="226" t="s">
        <v>140</v>
      </c>
      <c r="E121" s="245" t="s">
        <v>19</v>
      </c>
      <c r="F121" s="246" t="s">
        <v>175</v>
      </c>
      <c r="G121" s="244"/>
      <c r="H121" s="247">
        <v>18.100000000000001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140</v>
      </c>
      <c r="AU121" s="253" t="s">
        <v>85</v>
      </c>
      <c r="AV121" s="14" t="s">
        <v>85</v>
      </c>
      <c r="AW121" s="14" t="s">
        <v>37</v>
      </c>
      <c r="AX121" s="14" t="s">
        <v>75</v>
      </c>
      <c r="AY121" s="253" t="s">
        <v>127</v>
      </c>
    </row>
    <row r="122" s="15" customFormat="1">
      <c r="A122" s="15"/>
      <c r="B122" s="254"/>
      <c r="C122" s="255"/>
      <c r="D122" s="226" t="s">
        <v>140</v>
      </c>
      <c r="E122" s="256" t="s">
        <v>19</v>
      </c>
      <c r="F122" s="257" t="s">
        <v>145</v>
      </c>
      <c r="G122" s="255"/>
      <c r="H122" s="258">
        <v>2488.46</v>
      </c>
      <c r="I122" s="259"/>
      <c r="J122" s="255"/>
      <c r="K122" s="255"/>
      <c r="L122" s="260"/>
      <c r="M122" s="261"/>
      <c r="N122" s="262"/>
      <c r="O122" s="262"/>
      <c r="P122" s="262"/>
      <c r="Q122" s="262"/>
      <c r="R122" s="262"/>
      <c r="S122" s="262"/>
      <c r="T122" s="263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4" t="s">
        <v>140</v>
      </c>
      <c r="AU122" s="264" t="s">
        <v>85</v>
      </c>
      <c r="AV122" s="15" t="s">
        <v>134</v>
      </c>
      <c r="AW122" s="15" t="s">
        <v>37</v>
      </c>
      <c r="AX122" s="15" t="s">
        <v>83</v>
      </c>
      <c r="AY122" s="264" t="s">
        <v>127</v>
      </c>
    </row>
    <row r="123" s="2" customFormat="1" ht="37.8" customHeight="1">
      <c r="A123" s="39"/>
      <c r="B123" s="40"/>
      <c r="C123" s="213" t="s">
        <v>176</v>
      </c>
      <c r="D123" s="213" t="s">
        <v>129</v>
      </c>
      <c r="E123" s="214" t="s">
        <v>177</v>
      </c>
      <c r="F123" s="215" t="s">
        <v>178</v>
      </c>
      <c r="G123" s="216" t="s">
        <v>132</v>
      </c>
      <c r="H123" s="217">
        <v>115.36</v>
      </c>
      <c r="I123" s="218"/>
      <c r="J123" s="219">
        <f>ROUND(I123*H123,2)</f>
        <v>0</v>
      </c>
      <c r="K123" s="215" t="s">
        <v>133</v>
      </c>
      <c r="L123" s="45"/>
      <c r="M123" s="220" t="s">
        <v>19</v>
      </c>
      <c r="N123" s="221" t="s">
        <v>46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134</v>
      </c>
      <c r="AT123" s="224" t="s">
        <v>129</v>
      </c>
      <c r="AU123" s="224" t="s">
        <v>85</v>
      </c>
      <c r="AY123" s="18" t="s">
        <v>127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83</v>
      </c>
      <c r="BK123" s="225">
        <f>ROUND(I123*H123,2)</f>
        <v>0</v>
      </c>
      <c r="BL123" s="18" t="s">
        <v>134</v>
      </c>
      <c r="BM123" s="224" t="s">
        <v>179</v>
      </c>
    </row>
    <row r="124" s="2" customFormat="1">
      <c r="A124" s="39"/>
      <c r="B124" s="40"/>
      <c r="C124" s="41"/>
      <c r="D124" s="226" t="s">
        <v>136</v>
      </c>
      <c r="E124" s="41"/>
      <c r="F124" s="227" t="s">
        <v>180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136</v>
      </c>
      <c r="AU124" s="18" t="s">
        <v>85</v>
      </c>
    </row>
    <row r="125" s="2" customFormat="1">
      <c r="A125" s="39"/>
      <c r="B125" s="40"/>
      <c r="C125" s="41"/>
      <c r="D125" s="231" t="s">
        <v>138</v>
      </c>
      <c r="E125" s="41"/>
      <c r="F125" s="232" t="s">
        <v>181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138</v>
      </c>
      <c r="AU125" s="18" t="s">
        <v>85</v>
      </c>
    </row>
    <row r="126" s="13" customFormat="1">
      <c r="A126" s="13"/>
      <c r="B126" s="233"/>
      <c r="C126" s="234"/>
      <c r="D126" s="226" t="s">
        <v>140</v>
      </c>
      <c r="E126" s="235" t="s">
        <v>19</v>
      </c>
      <c r="F126" s="236" t="s">
        <v>182</v>
      </c>
      <c r="G126" s="234"/>
      <c r="H126" s="235" t="s">
        <v>19</v>
      </c>
      <c r="I126" s="237"/>
      <c r="J126" s="234"/>
      <c r="K126" s="234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140</v>
      </c>
      <c r="AU126" s="242" t="s">
        <v>85</v>
      </c>
      <c r="AV126" s="13" t="s">
        <v>83</v>
      </c>
      <c r="AW126" s="13" t="s">
        <v>37</v>
      </c>
      <c r="AX126" s="13" t="s">
        <v>75</v>
      </c>
      <c r="AY126" s="242" t="s">
        <v>127</v>
      </c>
    </row>
    <row r="127" s="13" customFormat="1">
      <c r="A127" s="13"/>
      <c r="B127" s="233"/>
      <c r="C127" s="234"/>
      <c r="D127" s="226" t="s">
        <v>140</v>
      </c>
      <c r="E127" s="235" t="s">
        <v>19</v>
      </c>
      <c r="F127" s="236" t="s">
        <v>183</v>
      </c>
      <c r="G127" s="234"/>
      <c r="H127" s="235" t="s">
        <v>19</v>
      </c>
      <c r="I127" s="237"/>
      <c r="J127" s="234"/>
      <c r="K127" s="234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140</v>
      </c>
      <c r="AU127" s="242" t="s">
        <v>85</v>
      </c>
      <c r="AV127" s="13" t="s">
        <v>83</v>
      </c>
      <c r="AW127" s="13" t="s">
        <v>37</v>
      </c>
      <c r="AX127" s="13" t="s">
        <v>75</v>
      </c>
      <c r="AY127" s="242" t="s">
        <v>127</v>
      </c>
    </row>
    <row r="128" s="14" customFormat="1">
      <c r="A128" s="14"/>
      <c r="B128" s="243"/>
      <c r="C128" s="244"/>
      <c r="D128" s="226" t="s">
        <v>140</v>
      </c>
      <c r="E128" s="245" t="s">
        <v>19</v>
      </c>
      <c r="F128" s="246" t="s">
        <v>184</v>
      </c>
      <c r="G128" s="244"/>
      <c r="H128" s="247">
        <v>19.48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140</v>
      </c>
      <c r="AU128" s="253" t="s">
        <v>85</v>
      </c>
      <c r="AV128" s="14" t="s">
        <v>85</v>
      </c>
      <c r="AW128" s="14" t="s">
        <v>37</v>
      </c>
      <c r="AX128" s="14" t="s">
        <v>75</v>
      </c>
      <c r="AY128" s="253" t="s">
        <v>127</v>
      </c>
    </row>
    <row r="129" s="13" customFormat="1">
      <c r="A129" s="13"/>
      <c r="B129" s="233"/>
      <c r="C129" s="234"/>
      <c r="D129" s="226" t="s">
        <v>140</v>
      </c>
      <c r="E129" s="235" t="s">
        <v>19</v>
      </c>
      <c r="F129" s="236" t="s">
        <v>185</v>
      </c>
      <c r="G129" s="234"/>
      <c r="H129" s="235" t="s">
        <v>19</v>
      </c>
      <c r="I129" s="237"/>
      <c r="J129" s="234"/>
      <c r="K129" s="234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140</v>
      </c>
      <c r="AU129" s="242" t="s">
        <v>85</v>
      </c>
      <c r="AV129" s="13" t="s">
        <v>83</v>
      </c>
      <c r="AW129" s="13" t="s">
        <v>37</v>
      </c>
      <c r="AX129" s="13" t="s">
        <v>75</v>
      </c>
      <c r="AY129" s="242" t="s">
        <v>127</v>
      </c>
    </row>
    <row r="130" s="14" customFormat="1">
      <c r="A130" s="14"/>
      <c r="B130" s="243"/>
      <c r="C130" s="244"/>
      <c r="D130" s="226" t="s">
        <v>140</v>
      </c>
      <c r="E130" s="245" t="s">
        <v>19</v>
      </c>
      <c r="F130" s="246" t="s">
        <v>186</v>
      </c>
      <c r="G130" s="244"/>
      <c r="H130" s="247">
        <v>95.879999999999995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140</v>
      </c>
      <c r="AU130" s="253" t="s">
        <v>85</v>
      </c>
      <c r="AV130" s="14" t="s">
        <v>85</v>
      </c>
      <c r="AW130" s="14" t="s">
        <v>37</v>
      </c>
      <c r="AX130" s="14" t="s">
        <v>75</v>
      </c>
      <c r="AY130" s="253" t="s">
        <v>127</v>
      </c>
    </row>
    <row r="131" s="15" customFormat="1">
      <c r="A131" s="15"/>
      <c r="B131" s="254"/>
      <c r="C131" s="255"/>
      <c r="D131" s="226" t="s">
        <v>140</v>
      </c>
      <c r="E131" s="256" t="s">
        <v>19</v>
      </c>
      <c r="F131" s="257" t="s">
        <v>145</v>
      </c>
      <c r="G131" s="255"/>
      <c r="H131" s="258">
        <v>115.36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4" t="s">
        <v>140</v>
      </c>
      <c r="AU131" s="264" t="s">
        <v>85</v>
      </c>
      <c r="AV131" s="15" t="s">
        <v>134</v>
      </c>
      <c r="AW131" s="15" t="s">
        <v>37</v>
      </c>
      <c r="AX131" s="15" t="s">
        <v>83</v>
      </c>
      <c r="AY131" s="264" t="s">
        <v>127</v>
      </c>
    </row>
    <row r="132" s="2" customFormat="1" ht="37.8" customHeight="1">
      <c r="A132" s="39"/>
      <c r="B132" s="40"/>
      <c r="C132" s="213" t="s">
        <v>187</v>
      </c>
      <c r="D132" s="213" t="s">
        <v>129</v>
      </c>
      <c r="E132" s="214" t="s">
        <v>188</v>
      </c>
      <c r="F132" s="215" t="s">
        <v>189</v>
      </c>
      <c r="G132" s="216" t="s">
        <v>132</v>
      </c>
      <c r="H132" s="217">
        <v>3414.48</v>
      </c>
      <c r="I132" s="218"/>
      <c r="J132" s="219">
        <f>ROUND(I132*H132,2)</f>
        <v>0</v>
      </c>
      <c r="K132" s="215" t="s">
        <v>133</v>
      </c>
      <c r="L132" s="45"/>
      <c r="M132" s="220" t="s">
        <v>19</v>
      </c>
      <c r="N132" s="221" t="s">
        <v>46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134</v>
      </c>
      <c r="AT132" s="224" t="s">
        <v>129</v>
      </c>
      <c r="AU132" s="224" t="s">
        <v>85</v>
      </c>
      <c r="AY132" s="18" t="s">
        <v>127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83</v>
      </c>
      <c r="BK132" s="225">
        <f>ROUND(I132*H132,2)</f>
        <v>0</v>
      </c>
      <c r="BL132" s="18" t="s">
        <v>134</v>
      </c>
      <c r="BM132" s="224" t="s">
        <v>190</v>
      </c>
    </row>
    <row r="133" s="2" customFormat="1">
      <c r="A133" s="39"/>
      <c r="B133" s="40"/>
      <c r="C133" s="41"/>
      <c r="D133" s="226" t="s">
        <v>136</v>
      </c>
      <c r="E133" s="41"/>
      <c r="F133" s="227" t="s">
        <v>191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136</v>
      </c>
      <c r="AU133" s="18" t="s">
        <v>85</v>
      </c>
    </row>
    <row r="134" s="2" customFormat="1">
      <c r="A134" s="39"/>
      <c r="B134" s="40"/>
      <c r="C134" s="41"/>
      <c r="D134" s="231" t="s">
        <v>138</v>
      </c>
      <c r="E134" s="41"/>
      <c r="F134" s="232" t="s">
        <v>192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138</v>
      </c>
      <c r="AU134" s="18" t="s">
        <v>85</v>
      </c>
    </row>
    <row r="135" s="13" customFormat="1">
      <c r="A135" s="13"/>
      <c r="B135" s="233"/>
      <c r="C135" s="234"/>
      <c r="D135" s="226" t="s">
        <v>140</v>
      </c>
      <c r="E135" s="235" t="s">
        <v>19</v>
      </c>
      <c r="F135" s="236" t="s">
        <v>141</v>
      </c>
      <c r="G135" s="234"/>
      <c r="H135" s="235" t="s">
        <v>19</v>
      </c>
      <c r="I135" s="237"/>
      <c r="J135" s="234"/>
      <c r="K135" s="234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140</v>
      </c>
      <c r="AU135" s="242" t="s">
        <v>85</v>
      </c>
      <c r="AV135" s="13" t="s">
        <v>83</v>
      </c>
      <c r="AW135" s="13" t="s">
        <v>37</v>
      </c>
      <c r="AX135" s="13" t="s">
        <v>75</v>
      </c>
      <c r="AY135" s="242" t="s">
        <v>127</v>
      </c>
    </row>
    <row r="136" s="13" customFormat="1">
      <c r="A136" s="13"/>
      <c r="B136" s="233"/>
      <c r="C136" s="234"/>
      <c r="D136" s="226" t="s">
        <v>140</v>
      </c>
      <c r="E136" s="235" t="s">
        <v>19</v>
      </c>
      <c r="F136" s="236" t="s">
        <v>164</v>
      </c>
      <c r="G136" s="234"/>
      <c r="H136" s="235" t="s">
        <v>19</v>
      </c>
      <c r="I136" s="237"/>
      <c r="J136" s="234"/>
      <c r="K136" s="234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140</v>
      </c>
      <c r="AU136" s="242" t="s">
        <v>85</v>
      </c>
      <c r="AV136" s="13" t="s">
        <v>83</v>
      </c>
      <c r="AW136" s="13" t="s">
        <v>37</v>
      </c>
      <c r="AX136" s="13" t="s">
        <v>75</v>
      </c>
      <c r="AY136" s="242" t="s">
        <v>127</v>
      </c>
    </row>
    <row r="137" s="14" customFormat="1">
      <c r="A137" s="14"/>
      <c r="B137" s="243"/>
      <c r="C137" s="244"/>
      <c r="D137" s="226" t="s">
        <v>140</v>
      </c>
      <c r="E137" s="245" t="s">
        <v>19</v>
      </c>
      <c r="F137" s="246" t="s">
        <v>162</v>
      </c>
      <c r="G137" s="244"/>
      <c r="H137" s="247">
        <v>1400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140</v>
      </c>
      <c r="AU137" s="253" t="s">
        <v>85</v>
      </c>
      <c r="AV137" s="14" t="s">
        <v>85</v>
      </c>
      <c r="AW137" s="14" t="s">
        <v>37</v>
      </c>
      <c r="AX137" s="14" t="s">
        <v>75</v>
      </c>
      <c r="AY137" s="253" t="s">
        <v>127</v>
      </c>
    </row>
    <row r="138" s="14" customFormat="1">
      <c r="A138" s="14"/>
      <c r="B138" s="243"/>
      <c r="C138" s="244"/>
      <c r="D138" s="226" t="s">
        <v>140</v>
      </c>
      <c r="E138" s="245" t="s">
        <v>19</v>
      </c>
      <c r="F138" s="246" t="s">
        <v>163</v>
      </c>
      <c r="G138" s="244"/>
      <c r="H138" s="247">
        <v>1400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140</v>
      </c>
      <c r="AU138" s="253" t="s">
        <v>85</v>
      </c>
      <c r="AV138" s="14" t="s">
        <v>85</v>
      </c>
      <c r="AW138" s="14" t="s">
        <v>37</v>
      </c>
      <c r="AX138" s="14" t="s">
        <v>75</v>
      </c>
      <c r="AY138" s="253" t="s">
        <v>127</v>
      </c>
    </row>
    <row r="139" s="13" customFormat="1">
      <c r="A139" s="13"/>
      <c r="B139" s="233"/>
      <c r="C139" s="234"/>
      <c r="D139" s="226" t="s">
        <v>140</v>
      </c>
      <c r="E139" s="235" t="s">
        <v>19</v>
      </c>
      <c r="F139" s="236" t="s">
        <v>193</v>
      </c>
      <c r="G139" s="234"/>
      <c r="H139" s="235" t="s">
        <v>19</v>
      </c>
      <c r="I139" s="237"/>
      <c r="J139" s="234"/>
      <c r="K139" s="234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140</v>
      </c>
      <c r="AU139" s="242" t="s">
        <v>85</v>
      </c>
      <c r="AV139" s="13" t="s">
        <v>83</v>
      </c>
      <c r="AW139" s="13" t="s">
        <v>37</v>
      </c>
      <c r="AX139" s="13" t="s">
        <v>75</v>
      </c>
      <c r="AY139" s="242" t="s">
        <v>127</v>
      </c>
    </row>
    <row r="140" s="14" customFormat="1">
      <c r="A140" s="14"/>
      <c r="B140" s="243"/>
      <c r="C140" s="244"/>
      <c r="D140" s="226" t="s">
        <v>140</v>
      </c>
      <c r="E140" s="245" t="s">
        <v>19</v>
      </c>
      <c r="F140" s="246" t="s">
        <v>194</v>
      </c>
      <c r="G140" s="244"/>
      <c r="H140" s="247">
        <v>614.48000000000002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140</v>
      </c>
      <c r="AU140" s="253" t="s">
        <v>85</v>
      </c>
      <c r="AV140" s="14" t="s">
        <v>85</v>
      </c>
      <c r="AW140" s="14" t="s">
        <v>37</v>
      </c>
      <c r="AX140" s="14" t="s">
        <v>75</v>
      </c>
      <c r="AY140" s="253" t="s">
        <v>127</v>
      </c>
    </row>
    <row r="141" s="15" customFormat="1">
      <c r="A141" s="15"/>
      <c r="B141" s="254"/>
      <c r="C141" s="255"/>
      <c r="D141" s="226" t="s">
        <v>140</v>
      </c>
      <c r="E141" s="256" t="s">
        <v>19</v>
      </c>
      <c r="F141" s="257" t="s">
        <v>145</v>
      </c>
      <c r="G141" s="255"/>
      <c r="H141" s="258">
        <v>3414.48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140</v>
      </c>
      <c r="AU141" s="264" t="s">
        <v>85</v>
      </c>
      <c r="AV141" s="15" t="s">
        <v>134</v>
      </c>
      <c r="AW141" s="15" t="s">
        <v>37</v>
      </c>
      <c r="AX141" s="15" t="s">
        <v>83</v>
      </c>
      <c r="AY141" s="264" t="s">
        <v>127</v>
      </c>
    </row>
    <row r="142" s="2" customFormat="1" ht="24.15" customHeight="1">
      <c r="A142" s="39"/>
      <c r="B142" s="40"/>
      <c r="C142" s="213" t="s">
        <v>195</v>
      </c>
      <c r="D142" s="213" t="s">
        <v>129</v>
      </c>
      <c r="E142" s="214" t="s">
        <v>196</v>
      </c>
      <c r="F142" s="215" t="s">
        <v>197</v>
      </c>
      <c r="G142" s="216" t="s">
        <v>132</v>
      </c>
      <c r="H142" s="217">
        <v>3529.8400000000001</v>
      </c>
      <c r="I142" s="218"/>
      <c r="J142" s="219">
        <f>ROUND(I142*H142,2)</f>
        <v>0</v>
      </c>
      <c r="K142" s="215" t="s">
        <v>133</v>
      </c>
      <c r="L142" s="45"/>
      <c r="M142" s="220" t="s">
        <v>19</v>
      </c>
      <c r="N142" s="221" t="s">
        <v>46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134</v>
      </c>
      <c r="AT142" s="224" t="s">
        <v>129</v>
      </c>
      <c r="AU142" s="224" t="s">
        <v>85</v>
      </c>
      <c r="AY142" s="18" t="s">
        <v>127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83</v>
      </c>
      <c r="BK142" s="225">
        <f>ROUND(I142*H142,2)</f>
        <v>0</v>
      </c>
      <c r="BL142" s="18" t="s">
        <v>134</v>
      </c>
      <c r="BM142" s="224" t="s">
        <v>198</v>
      </c>
    </row>
    <row r="143" s="2" customFormat="1">
      <c r="A143" s="39"/>
      <c r="B143" s="40"/>
      <c r="C143" s="41"/>
      <c r="D143" s="226" t="s">
        <v>136</v>
      </c>
      <c r="E143" s="41"/>
      <c r="F143" s="227" t="s">
        <v>199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136</v>
      </c>
      <c r="AU143" s="18" t="s">
        <v>85</v>
      </c>
    </row>
    <row r="144" s="2" customFormat="1">
      <c r="A144" s="39"/>
      <c r="B144" s="40"/>
      <c r="C144" s="41"/>
      <c r="D144" s="231" t="s">
        <v>138</v>
      </c>
      <c r="E144" s="41"/>
      <c r="F144" s="232" t="s">
        <v>200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138</v>
      </c>
      <c r="AU144" s="18" t="s">
        <v>85</v>
      </c>
    </row>
    <row r="145" s="13" customFormat="1">
      <c r="A145" s="13"/>
      <c r="B145" s="233"/>
      <c r="C145" s="234"/>
      <c r="D145" s="226" t="s">
        <v>140</v>
      </c>
      <c r="E145" s="235" t="s">
        <v>19</v>
      </c>
      <c r="F145" s="236" t="s">
        <v>141</v>
      </c>
      <c r="G145" s="234"/>
      <c r="H145" s="235" t="s">
        <v>19</v>
      </c>
      <c r="I145" s="237"/>
      <c r="J145" s="234"/>
      <c r="K145" s="234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140</v>
      </c>
      <c r="AU145" s="242" t="s">
        <v>85</v>
      </c>
      <c r="AV145" s="13" t="s">
        <v>83</v>
      </c>
      <c r="AW145" s="13" t="s">
        <v>37</v>
      </c>
      <c r="AX145" s="13" t="s">
        <v>75</v>
      </c>
      <c r="AY145" s="242" t="s">
        <v>127</v>
      </c>
    </row>
    <row r="146" s="13" customFormat="1">
      <c r="A146" s="13"/>
      <c r="B146" s="233"/>
      <c r="C146" s="234"/>
      <c r="D146" s="226" t="s">
        <v>140</v>
      </c>
      <c r="E146" s="235" t="s">
        <v>19</v>
      </c>
      <c r="F146" s="236" t="s">
        <v>164</v>
      </c>
      <c r="G146" s="234"/>
      <c r="H146" s="235" t="s">
        <v>19</v>
      </c>
      <c r="I146" s="237"/>
      <c r="J146" s="234"/>
      <c r="K146" s="234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140</v>
      </c>
      <c r="AU146" s="242" t="s">
        <v>85</v>
      </c>
      <c r="AV146" s="13" t="s">
        <v>83</v>
      </c>
      <c r="AW146" s="13" t="s">
        <v>37</v>
      </c>
      <c r="AX146" s="13" t="s">
        <v>75</v>
      </c>
      <c r="AY146" s="242" t="s">
        <v>127</v>
      </c>
    </row>
    <row r="147" s="14" customFormat="1">
      <c r="A147" s="14"/>
      <c r="B147" s="243"/>
      <c r="C147" s="244"/>
      <c r="D147" s="226" t="s">
        <v>140</v>
      </c>
      <c r="E147" s="245" t="s">
        <v>19</v>
      </c>
      <c r="F147" s="246" t="s">
        <v>162</v>
      </c>
      <c r="G147" s="244"/>
      <c r="H147" s="247">
        <v>1400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140</v>
      </c>
      <c r="AU147" s="253" t="s">
        <v>85</v>
      </c>
      <c r="AV147" s="14" t="s">
        <v>85</v>
      </c>
      <c r="AW147" s="14" t="s">
        <v>37</v>
      </c>
      <c r="AX147" s="14" t="s">
        <v>75</v>
      </c>
      <c r="AY147" s="253" t="s">
        <v>127</v>
      </c>
    </row>
    <row r="148" s="14" customFormat="1">
      <c r="A148" s="14"/>
      <c r="B148" s="243"/>
      <c r="C148" s="244"/>
      <c r="D148" s="226" t="s">
        <v>140</v>
      </c>
      <c r="E148" s="245" t="s">
        <v>19</v>
      </c>
      <c r="F148" s="246" t="s">
        <v>163</v>
      </c>
      <c r="G148" s="244"/>
      <c r="H148" s="247">
        <v>1400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140</v>
      </c>
      <c r="AU148" s="253" t="s">
        <v>85</v>
      </c>
      <c r="AV148" s="14" t="s">
        <v>85</v>
      </c>
      <c r="AW148" s="14" t="s">
        <v>37</v>
      </c>
      <c r="AX148" s="14" t="s">
        <v>75</v>
      </c>
      <c r="AY148" s="253" t="s">
        <v>127</v>
      </c>
    </row>
    <row r="149" s="13" customFormat="1">
      <c r="A149" s="13"/>
      <c r="B149" s="233"/>
      <c r="C149" s="234"/>
      <c r="D149" s="226" t="s">
        <v>140</v>
      </c>
      <c r="E149" s="235" t="s">
        <v>19</v>
      </c>
      <c r="F149" s="236" t="s">
        <v>183</v>
      </c>
      <c r="G149" s="234"/>
      <c r="H149" s="235" t="s">
        <v>19</v>
      </c>
      <c r="I149" s="237"/>
      <c r="J149" s="234"/>
      <c r="K149" s="234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140</v>
      </c>
      <c r="AU149" s="242" t="s">
        <v>85</v>
      </c>
      <c r="AV149" s="13" t="s">
        <v>83</v>
      </c>
      <c r="AW149" s="13" t="s">
        <v>37</v>
      </c>
      <c r="AX149" s="13" t="s">
        <v>75</v>
      </c>
      <c r="AY149" s="242" t="s">
        <v>127</v>
      </c>
    </row>
    <row r="150" s="14" customFormat="1">
      <c r="A150" s="14"/>
      <c r="B150" s="243"/>
      <c r="C150" s="244"/>
      <c r="D150" s="226" t="s">
        <v>140</v>
      </c>
      <c r="E150" s="245" t="s">
        <v>19</v>
      </c>
      <c r="F150" s="246" t="s">
        <v>184</v>
      </c>
      <c r="G150" s="244"/>
      <c r="H150" s="247">
        <v>19.48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140</v>
      </c>
      <c r="AU150" s="253" t="s">
        <v>85</v>
      </c>
      <c r="AV150" s="14" t="s">
        <v>85</v>
      </c>
      <c r="AW150" s="14" t="s">
        <v>37</v>
      </c>
      <c r="AX150" s="14" t="s">
        <v>75</v>
      </c>
      <c r="AY150" s="253" t="s">
        <v>127</v>
      </c>
    </row>
    <row r="151" s="14" customFormat="1">
      <c r="A151" s="14"/>
      <c r="B151" s="243"/>
      <c r="C151" s="244"/>
      <c r="D151" s="226" t="s">
        <v>140</v>
      </c>
      <c r="E151" s="245" t="s">
        <v>19</v>
      </c>
      <c r="F151" s="246" t="s">
        <v>186</v>
      </c>
      <c r="G151" s="244"/>
      <c r="H151" s="247">
        <v>95.879999999999995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140</v>
      </c>
      <c r="AU151" s="253" t="s">
        <v>85</v>
      </c>
      <c r="AV151" s="14" t="s">
        <v>85</v>
      </c>
      <c r="AW151" s="14" t="s">
        <v>37</v>
      </c>
      <c r="AX151" s="14" t="s">
        <v>75</v>
      </c>
      <c r="AY151" s="253" t="s">
        <v>127</v>
      </c>
    </row>
    <row r="152" s="14" customFormat="1">
      <c r="A152" s="14"/>
      <c r="B152" s="243"/>
      <c r="C152" s="244"/>
      <c r="D152" s="226" t="s">
        <v>140</v>
      </c>
      <c r="E152" s="245" t="s">
        <v>19</v>
      </c>
      <c r="F152" s="246" t="s">
        <v>194</v>
      </c>
      <c r="G152" s="244"/>
      <c r="H152" s="247">
        <v>614.48000000000002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140</v>
      </c>
      <c r="AU152" s="253" t="s">
        <v>85</v>
      </c>
      <c r="AV152" s="14" t="s">
        <v>85</v>
      </c>
      <c r="AW152" s="14" t="s">
        <v>37</v>
      </c>
      <c r="AX152" s="14" t="s">
        <v>75</v>
      </c>
      <c r="AY152" s="253" t="s">
        <v>127</v>
      </c>
    </row>
    <row r="153" s="15" customFormat="1">
      <c r="A153" s="15"/>
      <c r="B153" s="254"/>
      <c r="C153" s="255"/>
      <c r="D153" s="226" t="s">
        <v>140</v>
      </c>
      <c r="E153" s="256" t="s">
        <v>19</v>
      </c>
      <c r="F153" s="257" t="s">
        <v>145</v>
      </c>
      <c r="G153" s="255"/>
      <c r="H153" s="258">
        <v>3529.8400000000001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4" t="s">
        <v>140</v>
      </c>
      <c r="AU153" s="264" t="s">
        <v>85</v>
      </c>
      <c r="AV153" s="15" t="s">
        <v>134</v>
      </c>
      <c r="AW153" s="15" t="s">
        <v>37</v>
      </c>
      <c r="AX153" s="15" t="s">
        <v>83</v>
      </c>
      <c r="AY153" s="264" t="s">
        <v>127</v>
      </c>
    </row>
    <row r="154" s="2" customFormat="1" ht="24.15" customHeight="1">
      <c r="A154" s="39"/>
      <c r="B154" s="40"/>
      <c r="C154" s="213" t="s">
        <v>201</v>
      </c>
      <c r="D154" s="213" t="s">
        <v>129</v>
      </c>
      <c r="E154" s="214" t="s">
        <v>202</v>
      </c>
      <c r="F154" s="215" t="s">
        <v>203</v>
      </c>
      <c r="G154" s="216" t="s">
        <v>132</v>
      </c>
      <c r="H154" s="217">
        <v>88</v>
      </c>
      <c r="I154" s="218"/>
      <c r="J154" s="219">
        <f>ROUND(I154*H154,2)</f>
        <v>0</v>
      </c>
      <c r="K154" s="215" t="s">
        <v>133</v>
      </c>
      <c r="L154" s="45"/>
      <c r="M154" s="220" t="s">
        <v>19</v>
      </c>
      <c r="N154" s="221" t="s">
        <v>46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134</v>
      </c>
      <c r="AT154" s="224" t="s">
        <v>129</v>
      </c>
      <c r="AU154" s="224" t="s">
        <v>85</v>
      </c>
      <c r="AY154" s="18" t="s">
        <v>127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83</v>
      </c>
      <c r="BK154" s="225">
        <f>ROUND(I154*H154,2)</f>
        <v>0</v>
      </c>
      <c r="BL154" s="18" t="s">
        <v>134</v>
      </c>
      <c r="BM154" s="224" t="s">
        <v>204</v>
      </c>
    </row>
    <row r="155" s="2" customFormat="1">
      <c r="A155" s="39"/>
      <c r="B155" s="40"/>
      <c r="C155" s="41"/>
      <c r="D155" s="226" t="s">
        <v>136</v>
      </c>
      <c r="E155" s="41"/>
      <c r="F155" s="227" t="s">
        <v>205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136</v>
      </c>
      <c r="AU155" s="18" t="s">
        <v>85</v>
      </c>
    </row>
    <row r="156" s="2" customFormat="1">
      <c r="A156" s="39"/>
      <c r="B156" s="40"/>
      <c r="C156" s="41"/>
      <c r="D156" s="231" t="s">
        <v>138</v>
      </c>
      <c r="E156" s="41"/>
      <c r="F156" s="232" t="s">
        <v>206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138</v>
      </c>
      <c r="AU156" s="18" t="s">
        <v>85</v>
      </c>
    </row>
    <row r="157" s="13" customFormat="1">
      <c r="A157" s="13"/>
      <c r="B157" s="233"/>
      <c r="C157" s="234"/>
      <c r="D157" s="226" t="s">
        <v>140</v>
      </c>
      <c r="E157" s="235" t="s">
        <v>19</v>
      </c>
      <c r="F157" s="236" t="s">
        <v>141</v>
      </c>
      <c r="G157" s="234"/>
      <c r="H157" s="235" t="s">
        <v>19</v>
      </c>
      <c r="I157" s="237"/>
      <c r="J157" s="234"/>
      <c r="K157" s="234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140</v>
      </c>
      <c r="AU157" s="242" t="s">
        <v>85</v>
      </c>
      <c r="AV157" s="13" t="s">
        <v>83</v>
      </c>
      <c r="AW157" s="13" t="s">
        <v>37</v>
      </c>
      <c r="AX157" s="13" t="s">
        <v>75</v>
      </c>
      <c r="AY157" s="242" t="s">
        <v>127</v>
      </c>
    </row>
    <row r="158" s="14" customFormat="1">
      <c r="A158" s="14"/>
      <c r="B158" s="243"/>
      <c r="C158" s="244"/>
      <c r="D158" s="226" t="s">
        <v>140</v>
      </c>
      <c r="E158" s="245" t="s">
        <v>19</v>
      </c>
      <c r="F158" s="246" t="s">
        <v>207</v>
      </c>
      <c r="G158" s="244"/>
      <c r="H158" s="247">
        <v>88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140</v>
      </c>
      <c r="AU158" s="253" t="s">
        <v>85</v>
      </c>
      <c r="AV158" s="14" t="s">
        <v>85</v>
      </c>
      <c r="AW158" s="14" t="s">
        <v>37</v>
      </c>
      <c r="AX158" s="14" t="s">
        <v>83</v>
      </c>
      <c r="AY158" s="253" t="s">
        <v>127</v>
      </c>
    </row>
    <row r="159" s="2" customFormat="1" ht="24.15" customHeight="1">
      <c r="A159" s="39"/>
      <c r="B159" s="40"/>
      <c r="C159" s="213" t="s">
        <v>208</v>
      </c>
      <c r="D159" s="213" t="s">
        <v>129</v>
      </c>
      <c r="E159" s="214" t="s">
        <v>209</v>
      </c>
      <c r="F159" s="215" t="s">
        <v>210</v>
      </c>
      <c r="G159" s="216" t="s">
        <v>132</v>
      </c>
      <c r="H159" s="217">
        <v>4713.3599999999997</v>
      </c>
      <c r="I159" s="218"/>
      <c r="J159" s="219">
        <f>ROUND(I159*H159,2)</f>
        <v>0</v>
      </c>
      <c r="K159" s="215" t="s">
        <v>133</v>
      </c>
      <c r="L159" s="45"/>
      <c r="M159" s="220" t="s">
        <v>19</v>
      </c>
      <c r="N159" s="221" t="s">
        <v>46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134</v>
      </c>
      <c r="AT159" s="224" t="s">
        <v>129</v>
      </c>
      <c r="AU159" s="224" t="s">
        <v>85</v>
      </c>
      <c r="AY159" s="18" t="s">
        <v>127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83</v>
      </c>
      <c r="BK159" s="225">
        <f>ROUND(I159*H159,2)</f>
        <v>0</v>
      </c>
      <c r="BL159" s="18" t="s">
        <v>134</v>
      </c>
      <c r="BM159" s="224" t="s">
        <v>211</v>
      </c>
    </row>
    <row r="160" s="2" customFormat="1">
      <c r="A160" s="39"/>
      <c r="B160" s="40"/>
      <c r="C160" s="41"/>
      <c r="D160" s="226" t="s">
        <v>136</v>
      </c>
      <c r="E160" s="41"/>
      <c r="F160" s="227" t="s">
        <v>212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136</v>
      </c>
      <c r="AU160" s="18" t="s">
        <v>85</v>
      </c>
    </row>
    <row r="161" s="2" customFormat="1">
      <c r="A161" s="39"/>
      <c r="B161" s="40"/>
      <c r="C161" s="41"/>
      <c r="D161" s="231" t="s">
        <v>138</v>
      </c>
      <c r="E161" s="41"/>
      <c r="F161" s="232" t="s">
        <v>213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138</v>
      </c>
      <c r="AU161" s="18" t="s">
        <v>85</v>
      </c>
    </row>
    <row r="162" s="13" customFormat="1">
      <c r="A162" s="13"/>
      <c r="B162" s="233"/>
      <c r="C162" s="234"/>
      <c r="D162" s="226" t="s">
        <v>140</v>
      </c>
      <c r="E162" s="235" t="s">
        <v>19</v>
      </c>
      <c r="F162" s="236" t="s">
        <v>141</v>
      </c>
      <c r="G162" s="234"/>
      <c r="H162" s="235" t="s">
        <v>19</v>
      </c>
      <c r="I162" s="237"/>
      <c r="J162" s="234"/>
      <c r="K162" s="234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140</v>
      </c>
      <c r="AU162" s="242" t="s">
        <v>85</v>
      </c>
      <c r="AV162" s="13" t="s">
        <v>83</v>
      </c>
      <c r="AW162" s="13" t="s">
        <v>37</v>
      </c>
      <c r="AX162" s="13" t="s">
        <v>75</v>
      </c>
      <c r="AY162" s="242" t="s">
        <v>127</v>
      </c>
    </row>
    <row r="163" s="13" customFormat="1">
      <c r="A163" s="13"/>
      <c r="B163" s="233"/>
      <c r="C163" s="234"/>
      <c r="D163" s="226" t="s">
        <v>140</v>
      </c>
      <c r="E163" s="235" t="s">
        <v>19</v>
      </c>
      <c r="F163" s="236" t="s">
        <v>164</v>
      </c>
      <c r="G163" s="234"/>
      <c r="H163" s="235" t="s">
        <v>19</v>
      </c>
      <c r="I163" s="237"/>
      <c r="J163" s="234"/>
      <c r="K163" s="234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140</v>
      </c>
      <c r="AU163" s="242" t="s">
        <v>85</v>
      </c>
      <c r="AV163" s="13" t="s">
        <v>83</v>
      </c>
      <c r="AW163" s="13" t="s">
        <v>37</v>
      </c>
      <c r="AX163" s="13" t="s">
        <v>75</v>
      </c>
      <c r="AY163" s="242" t="s">
        <v>127</v>
      </c>
    </row>
    <row r="164" s="14" customFormat="1">
      <c r="A164" s="14"/>
      <c r="B164" s="243"/>
      <c r="C164" s="244"/>
      <c r="D164" s="226" t="s">
        <v>140</v>
      </c>
      <c r="E164" s="245" t="s">
        <v>19</v>
      </c>
      <c r="F164" s="246" t="s">
        <v>162</v>
      </c>
      <c r="G164" s="244"/>
      <c r="H164" s="247">
        <v>1400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140</v>
      </c>
      <c r="AU164" s="253" t="s">
        <v>85</v>
      </c>
      <c r="AV164" s="14" t="s">
        <v>85</v>
      </c>
      <c r="AW164" s="14" t="s">
        <v>37</v>
      </c>
      <c r="AX164" s="14" t="s">
        <v>75</v>
      </c>
      <c r="AY164" s="253" t="s">
        <v>127</v>
      </c>
    </row>
    <row r="165" s="14" customFormat="1">
      <c r="A165" s="14"/>
      <c r="B165" s="243"/>
      <c r="C165" s="244"/>
      <c r="D165" s="226" t="s">
        <v>140</v>
      </c>
      <c r="E165" s="245" t="s">
        <v>19</v>
      </c>
      <c r="F165" s="246" t="s">
        <v>163</v>
      </c>
      <c r="G165" s="244"/>
      <c r="H165" s="247">
        <v>1400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140</v>
      </c>
      <c r="AU165" s="253" t="s">
        <v>85</v>
      </c>
      <c r="AV165" s="14" t="s">
        <v>85</v>
      </c>
      <c r="AW165" s="14" t="s">
        <v>37</v>
      </c>
      <c r="AX165" s="14" t="s">
        <v>75</v>
      </c>
      <c r="AY165" s="253" t="s">
        <v>127</v>
      </c>
    </row>
    <row r="166" s="13" customFormat="1">
      <c r="A166" s="13"/>
      <c r="B166" s="233"/>
      <c r="C166" s="234"/>
      <c r="D166" s="226" t="s">
        <v>140</v>
      </c>
      <c r="E166" s="235" t="s">
        <v>19</v>
      </c>
      <c r="F166" s="236" t="s">
        <v>214</v>
      </c>
      <c r="G166" s="234"/>
      <c r="H166" s="235" t="s">
        <v>19</v>
      </c>
      <c r="I166" s="237"/>
      <c r="J166" s="234"/>
      <c r="K166" s="234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140</v>
      </c>
      <c r="AU166" s="242" t="s">
        <v>85</v>
      </c>
      <c r="AV166" s="13" t="s">
        <v>83</v>
      </c>
      <c r="AW166" s="13" t="s">
        <v>37</v>
      </c>
      <c r="AX166" s="13" t="s">
        <v>75</v>
      </c>
      <c r="AY166" s="242" t="s">
        <v>127</v>
      </c>
    </row>
    <row r="167" s="14" customFormat="1">
      <c r="A167" s="14"/>
      <c r="B167" s="243"/>
      <c r="C167" s="244"/>
      <c r="D167" s="226" t="s">
        <v>140</v>
      </c>
      <c r="E167" s="245" t="s">
        <v>19</v>
      </c>
      <c r="F167" s="246" t="s">
        <v>215</v>
      </c>
      <c r="G167" s="244"/>
      <c r="H167" s="247">
        <v>1881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140</v>
      </c>
      <c r="AU167" s="253" t="s">
        <v>85</v>
      </c>
      <c r="AV167" s="14" t="s">
        <v>85</v>
      </c>
      <c r="AW167" s="14" t="s">
        <v>37</v>
      </c>
      <c r="AX167" s="14" t="s">
        <v>75</v>
      </c>
      <c r="AY167" s="253" t="s">
        <v>127</v>
      </c>
    </row>
    <row r="168" s="13" customFormat="1">
      <c r="A168" s="13"/>
      <c r="B168" s="233"/>
      <c r="C168" s="234"/>
      <c r="D168" s="226" t="s">
        <v>140</v>
      </c>
      <c r="E168" s="235" t="s">
        <v>19</v>
      </c>
      <c r="F168" s="236" t="s">
        <v>185</v>
      </c>
      <c r="G168" s="234"/>
      <c r="H168" s="235" t="s">
        <v>19</v>
      </c>
      <c r="I168" s="237"/>
      <c r="J168" s="234"/>
      <c r="K168" s="234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140</v>
      </c>
      <c r="AU168" s="242" t="s">
        <v>85</v>
      </c>
      <c r="AV168" s="13" t="s">
        <v>83</v>
      </c>
      <c r="AW168" s="13" t="s">
        <v>37</v>
      </c>
      <c r="AX168" s="13" t="s">
        <v>75</v>
      </c>
      <c r="AY168" s="242" t="s">
        <v>127</v>
      </c>
    </row>
    <row r="169" s="14" customFormat="1">
      <c r="A169" s="14"/>
      <c r="B169" s="243"/>
      <c r="C169" s="244"/>
      <c r="D169" s="226" t="s">
        <v>140</v>
      </c>
      <c r="E169" s="245" t="s">
        <v>19</v>
      </c>
      <c r="F169" s="246" t="s">
        <v>216</v>
      </c>
      <c r="G169" s="244"/>
      <c r="H169" s="247">
        <v>27.859999999999999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140</v>
      </c>
      <c r="AU169" s="253" t="s">
        <v>85</v>
      </c>
      <c r="AV169" s="14" t="s">
        <v>85</v>
      </c>
      <c r="AW169" s="14" t="s">
        <v>37</v>
      </c>
      <c r="AX169" s="14" t="s">
        <v>75</v>
      </c>
      <c r="AY169" s="253" t="s">
        <v>127</v>
      </c>
    </row>
    <row r="170" s="14" customFormat="1">
      <c r="A170" s="14"/>
      <c r="B170" s="243"/>
      <c r="C170" s="244"/>
      <c r="D170" s="226" t="s">
        <v>140</v>
      </c>
      <c r="E170" s="245" t="s">
        <v>19</v>
      </c>
      <c r="F170" s="246" t="s">
        <v>217</v>
      </c>
      <c r="G170" s="244"/>
      <c r="H170" s="247">
        <v>4.5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140</v>
      </c>
      <c r="AU170" s="253" t="s">
        <v>85</v>
      </c>
      <c r="AV170" s="14" t="s">
        <v>85</v>
      </c>
      <c r="AW170" s="14" t="s">
        <v>37</v>
      </c>
      <c r="AX170" s="14" t="s">
        <v>75</v>
      </c>
      <c r="AY170" s="253" t="s">
        <v>127</v>
      </c>
    </row>
    <row r="171" s="15" customFormat="1">
      <c r="A171" s="15"/>
      <c r="B171" s="254"/>
      <c r="C171" s="255"/>
      <c r="D171" s="226" t="s">
        <v>140</v>
      </c>
      <c r="E171" s="256" t="s">
        <v>19</v>
      </c>
      <c r="F171" s="257" t="s">
        <v>145</v>
      </c>
      <c r="G171" s="255"/>
      <c r="H171" s="258">
        <v>4713.3599999999997</v>
      </c>
      <c r="I171" s="259"/>
      <c r="J171" s="255"/>
      <c r="K171" s="255"/>
      <c r="L171" s="260"/>
      <c r="M171" s="261"/>
      <c r="N171" s="262"/>
      <c r="O171" s="262"/>
      <c r="P171" s="262"/>
      <c r="Q171" s="262"/>
      <c r="R171" s="262"/>
      <c r="S171" s="262"/>
      <c r="T171" s="26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4" t="s">
        <v>140</v>
      </c>
      <c r="AU171" s="264" t="s">
        <v>85</v>
      </c>
      <c r="AV171" s="15" t="s">
        <v>134</v>
      </c>
      <c r="AW171" s="15" t="s">
        <v>37</v>
      </c>
      <c r="AX171" s="15" t="s">
        <v>83</v>
      </c>
      <c r="AY171" s="264" t="s">
        <v>127</v>
      </c>
    </row>
    <row r="172" s="2" customFormat="1" ht="33" customHeight="1">
      <c r="A172" s="39"/>
      <c r="B172" s="40"/>
      <c r="C172" s="213" t="s">
        <v>218</v>
      </c>
      <c r="D172" s="213" t="s">
        <v>129</v>
      </c>
      <c r="E172" s="214" t="s">
        <v>219</v>
      </c>
      <c r="F172" s="215" t="s">
        <v>220</v>
      </c>
      <c r="G172" s="216" t="s">
        <v>148</v>
      </c>
      <c r="H172" s="217">
        <v>18440</v>
      </c>
      <c r="I172" s="218"/>
      <c r="J172" s="219">
        <f>ROUND(I172*H172,2)</f>
        <v>0</v>
      </c>
      <c r="K172" s="215" t="s">
        <v>133</v>
      </c>
      <c r="L172" s="45"/>
      <c r="M172" s="220" t="s">
        <v>19</v>
      </c>
      <c r="N172" s="221" t="s">
        <v>46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134</v>
      </c>
      <c r="AT172" s="224" t="s">
        <v>129</v>
      </c>
      <c r="AU172" s="224" t="s">
        <v>85</v>
      </c>
      <c r="AY172" s="18" t="s">
        <v>127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83</v>
      </c>
      <c r="BK172" s="225">
        <f>ROUND(I172*H172,2)</f>
        <v>0</v>
      </c>
      <c r="BL172" s="18" t="s">
        <v>134</v>
      </c>
      <c r="BM172" s="224" t="s">
        <v>221</v>
      </c>
    </row>
    <row r="173" s="2" customFormat="1">
      <c r="A173" s="39"/>
      <c r="B173" s="40"/>
      <c r="C173" s="41"/>
      <c r="D173" s="226" t="s">
        <v>136</v>
      </c>
      <c r="E173" s="41"/>
      <c r="F173" s="227" t="s">
        <v>222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136</v>
      </c>
      <c r="AU173" s="18" t="s">
        <v>85</v>
      </c>
    </row>
    <row r="174" s="2" customFormat="1">
      <c r="A174" s="39"/>
      <c r="B174" s="40"/>
      <c r="C174" s="41"/>
      <c r="D174" s="231" t="s">
        <v>138</v>
      </c>
      <c r="E174" s="41"/>
      <c r="F174" s="232" t="s">
        <v>223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138</v>
      </c>
      <c r="AU174" s="18" t="s">
        <v>85</v>
      </c>
    </row>
    <row r="175" s="13" customFormat="1">
      <c r="A175" s="13"/>
      <c r="B175" s="233"/>
      <c r="C175" s="234"/>
      <c r="D175" s="226" t="s">
        <v>140</v>
      </c>
      <c r="E175" s="235" t="s">
        <v>19</v>
      </c>
      <c r="F175" s="236" t="s">
        <v>141</v>
      </c>
      <c r="G175" s="234"/>
      <c r="H175" s="235" t="s">
        <v>19</v>
      </c>
      <c r="I175" s="237"/>
      <c r="J175" s="234"/>
      <c r="K175" s="234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140</v>
      </c>
      <c r="AU175" s="242" t="s">
        <v>85</v>
      </c>
      <c r="AV175" s="13" t="s">
        <v>83</v>
      </c>
      <c r="AW175" s="13" t="s">
        <v>37</v>
      </c>
      <c r="AX175" s="13" t="s">
        <v>75</v>
      </c>
      <c r="AY175" s="242" t="s">
        <v>127</v>
      </c>
    </row>
    <row r="176" s="14" customFormat="1">
      <c r="A176" s="14"/>
      <c r="B176" s="243"/>
      <c r="C176" s="244"/>
      <c r="D176" s="226" t="s">
        <v>140</v>
      </c>
      <c r="E176" s="245" t="s">
        <v>19</v>
      </c>
      <c r="F176" s="246" t="s">
        <v>224</v>
      </c>
      <c r="G176" s="244"/>
      <c r="H176" s="247">
        <v>18440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140</v>
      </c>
      <c r="AU176" s="253" t="s">
        <v>85</v>
      </c>
      <c r="AV176" s="14" t="s">
        <v>85</v>
      </c>
      <c r="AW176" s="14" t="s">
        <v>37</v>
      </c>
      <c r="AX176" s="14" t="s">
        <v>83</v>
      </c>
      <c r="AY176" s="253" t="s">
        <v>127</v>
      </c>
    </row>
    <row r="177" s="2" customFormat="1" ht="33" customHeight="1">
      <c r="A177" s="39"/>
      <c r="B177" s="40"/>
      <c r="C177" s="213" t="s">
        <v>225</v>
      </c>
      <c r="D177" s="213" t="s">
        <v>129</v>
      </c>
      <c r="E177" s="214" t="s">
        <v>226</v>
      </c>
      <c r="F177" s="215" t="s">
        <v>227</v>
      </c>
      <c r="G177" s="216" t="s">
        <v>148</v>
      </c>
      <c r="H177" s="217">
        <v>114.93300000000001</v>
      </c>
      <c r="I177" s="218"/>
      <c r="J177" s="219">
        <f>ROUND(I177*H177,2)</f>
        <v>0</v>
      </c>
      <c r="K177" s="215" t="s">
        <v>133</v>
      </c>
      <c r="L177" s="45"/>
      <c r="M177" s="220" t="s">
        <v>19</v>
      </c>
      <c r="N177" s="221" t="s">
        <v>46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134</v>
      </c>
      <c r="AT177" s="224" t="s">
        <v>129</v>
      </c>
      <c r="AU177" s="224" t="s">
        <v>85</v>
      </c>
      <c r="AY177" s="18" t="s">
        <v>127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83</v>
      </c>
      <c r="BK177" s="225">
        <f>ROUND(I177*H177,2)</f>
        <v>0</v>
      </c>
      <c r="BL177" s="18" t="s">
        <v>134</v>
      </c>
      <c r="BM177" s="224" t="s">
        <v>228</v>
      </c>
    </row>
    <row r="178" s="2" customFormat="1">
      <c r="A178" s="39"/>
      <c r="B178" s="40"/>
      <c r="C178" s="41"/>
      <c r="D178" s="226" t="s">
        <v>136</v>
      </c>
      <c r="E178" s="41"/>
      <c r="F178" s="227" t="s">
        <v>229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136</v>
      </c>
      <c r="AU178" s="18" t="s">
        <v>85</v>
      </c>
    </row>
    <row r="179" s="2" customFormat="1">
      <c r="A179" s="39"/>
      <c r="B179" s="40"/>
      <c r="C179" s="41"/>
      <c r="D179" s="231" t="s">
        <v>138</v>
      </c>
      <c r="E179" s="41"/>
      <c r="F179" s="232" t="s">
        <v>230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138</v>
      </c>
      <c r="AU179" s="18" t="s">
        <v>85</v>
      </c>
    </row>
    <row r="180" s="13" customFormat="1">
      <c r="A180" s="13"/>
      <c r="B180" s="233"/>
      <c r="C180" s="234"/>
      <c r="D180" s="226" t="s">
        <v>140</v>
      </c>
      <c r="E180" s="235" t="s">
        <v>19</v>
      </c>
      <c r="F180" s="236" t="s">
        <v>141</v>
      </c>
      <c r="G180" s="234"/>
      <c r="H180" s="235" t="s">
        <v>19</v>
      </c>
      <c r="I180" s="237"/>
      <c r="J180" s="234"/>
      <c r="K180" s="234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140</v>
      </c>
      <c r="AU180" s="242" t="s">
        <v>85</v>
      </c>
      <c r="AV180" s="13" t="s">
        <v>83</v>
      </c>
      <c r="AW180" s="13" t="s">
        <v>37</v>
      </c>
      <c r="AX180" s="13" t="s">
        <v>75</v>
      </c>
      <c r="AY180" s="242" t="s">
        <v>127</v>
      </c>
    </row>
    <row r="181" s="14" customFormat="1">
      <c r="A181" s="14"/>
      <c r="B181" s="243"/>
      <c r="C181" s="244"/>
      <c r="D181" s="226" t="s">
        <v>140</v>
      </c>
      <c r="E181" s="245" t="s">
        <v>19</v>
      </c>
      <c r="F181" s="246" t="s">
        <v>231</v>
      </c>
      <c r="G181" s="244"/>
      <c r="H181" s="247">
        <v>114.93300000000001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140</v>
      </c>
      <c r="AU181" s="253" t="s">
        <v>85</v>
      </c>
      <c r="AV181" s="14" t="s">
        <v>85</v>
      </c>
      <c r="AW181" s="14" t="s">
        <v>37</v>
      </c>
      <c r="AX181" s="14" t="s">
        <v>83</v>
      </c>
      <c r="AY181" s="253" t="s">
        <v>127</v>
      </c>
    </row>
    <row r="182" s="2" customFormat="1" ht="24.15" customHeight="1">
      <c r="A182" s="39"/>
      <c r="B182" s="40"/>
      <c r="C182" s="213" t="s">
        <v>232</v>
      </c>
      <c r="D182" s="213" t="s">
        <v>129</v>
      </c>
      <c r="E182" s="214" t="s">
        <v>233</v>
      </c>
      <c r="F182" s="215" t="s">
        <v>234</v>
      </c>
      <c r="G182" s="216" t="s">
        <v>148</v>
      </c>
      <c r="H182" s="217">
        <v>18554.933000000001</v>
      </c>
      <c r="I182" s="218"/>
      <c r="J182" s="219">
        <f>ROUND(I182*H182,2)</f>
        <v>0</v>
      </c>
      <c r="K182" s="215" t="s">
        <v>133</v>
      </c>
      <c r="L182" s="45"/>
      <c r="M182" s="220" t="s">
        <v>19</v>
      </c>
      <c r="N182" s="221" t="s">
        <v>46</v>
      </c>
      <c r="O182" s="85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134</v>
      </c>
      <c r="AT182" s="224" t="s">
        <v>129</v>
      </c>
      <c r="AU182" s="224" t="s">
        <v>85</v>
      </c>
      <c r="AY182" s="18" t="s">
        <v>127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83</v>
      </c>
      <c r="BK182" s="225">
        <f>ROUND(I182*H182,2)</f>
        <v>0</v>
      </c>
      <c r="BL182" s="18" t="s">
        <v>134</v>
      </c>
      <c r="BM182" s="224" t="s">
        <v>235</v>
      </c>
    </row>
    <row r="183" s="2" customFormat="1">
      <c r="A183" s="39"/>
      <c r="B183" s="40"/>
      <c r="C183" s="41"/>
      <c r="D183" s="226" t="s">
        <v>136</v>
      </c>
      <c r="E183" s="41"/>
      <c r="F183" s="227" t="s">
        <v>236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136</v>
      </c>
      <c r="AU183" s="18" t="s">
        <v>85</v>
      </c>
    </row>
    <row r="184" s="2" customFormat="1">
      <c r="A184" s="39"/>
      <c r="B184" s="40"/>
      <c r="C184" s="41"/>
      <c r="D184" s="231" t="s">
        <v>138</v>
      </c>
      <c r="E184" s="41"/>
      <c r="F184" s="232" t="s">
        <v>237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138</v>
      </c>
      <c r="AU184" s="18" t="s">
        <v>85</v>
      </c>
    </row>
    <row r="185" s="13" customFormat="1">
      <c r="A185" s="13"/>
      <c r="B185" s="233"/>
      <c r="C185" s="234"/>
      <c r="D185" s="226" t="s">
        <v>140</v>
      </c>
      <c r="E185" s="235" t="s">
        <v>19</v>
      </c>
      <c r="F185" s="236" t="s">
        <v>141</v>
      </c>
      <c r="G185" s="234"/>
      <c r="H185" s="235" t="s">
        <v>19</v>
      </c>
      <c r="I185" s="237"/>
      <c r="J185" s="234"/>
      <c r="K185" s="234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140</v>
      </c>
      <c r="AU185" s="242" t="s">
        <v>85</v>
      </c>
      <c r="AV185" s="13" t="s">
        <v>83</v>
      </c>
      <c r="AW185" s="13" t="s">
        <v>37</v>
      </c>
      <c r="AX185" s="13" t="s">
        <v>75</v>
      </c>
      <c r="AY185" s="242" t="s">
        <v>127</v>
      </c>
    </row>
    <row r="186" s="14" customFormat="1">
      <c r="A186" s="14"/>
      <c r="B186" s="243"/>
      <c r="C186" s="244"/>
      <c r="D186" s="226" t="s">
        <v>140</v>
      </c>
      <c r="E186" s="245" t="s">
        <v>19</v>
      </c>
      <c r="F186" s="246" t="s">
        <v>238</v>
      </c>
      <c r="G186" s="244"/>
      <c r="H186" s="247">
        <v>18554.933000000001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140</v>
      </c>
      <c r="AU186" s="253" t="s">
        <v>85</v>
      </c>
      <c r="AV186" s="14" t="s">
        <v>85</v>
      </c>
      <c r="AW186" s="14" t="s">
        <v>37</v>
      </c>
      <c r="AX186" s="14" t="s">
        <v>83</v>
      </c>
      <c r="AY186" s="253" t="s">
        <v>127</v>
      </c>
    </row>
    <row r="187" s="2" customFormat="1" ht="16.5" customHeight="1">
      <c r="A187" s="39"/>
      <c r="B187" s="40"/>
      <c r="C187" s="265" t="s">
        <v>239</v>
      </c>
      <c r="D187" s="265" t="s">
        <v>240</v>
      </c>
      <c r="E187" s="266" t="s">
        <v>241</v>
      </c>
      <c r="F187" s="267" t="s">
        <v>242</v>
      </c>
      <c r="G187" s="268" t="s">
        <v>243</v>
      </c>
      <c r="H187" s="269">
        <v>371.09899999999999</v>
      </c>
      <c r="I187" s="270"/>
      <c r="J187" s="271">
        <f>ROUND(I187*H187,2)</f>
        <v>0</v>
      </c>
      <c r="K187" s="267" t="s">
        <v>133</v>
      </c>
      <c r="L187" s="272"/>
      <c r="M187" s="273" t="s">
        <v>19</v>
      </c>
      <c r="N187" s="274" t="s">
        <v>46</v>
      </c>
      <c r="O187" s="85"/>
      <c r="P187" s="222">
        <f>O187*H187</f>
        <v>0</v>
      </c>
      <c r="Q187" s="222">
        <v>0.001</v>
      </c>
      <c r="R187" s="222">
        <f>Q187*H187</f>
        <v>0.37109900000000001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201</v>
      </c>
      <c r="AT187" s="224" t="s">
        <v>240</v>
      </c>
      <c r="AU187" s="224" t="s">
        <v>85</v>
      </c>
      <c r="AY187" s="18" t="s">
        <v>127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83</v>
      </c>
      <c r="BK187" s="225">
        <f>ROUND(I187*H187,2)</f>
        <v>0</v>
      </c>
      <c r="BL187" s="18" t="s">
        <v>134</v>
      </c>
      <c r="BM187" s="224" t="s">
        <v>244</v>
      </c>
    </row>
    <row r="188" s="2" customFormat="1">
      <c r="A188" s="39"/>
      <c r="B188" s="40"/>
      <c r="C188" s="41"/>
      <c r="D188" s="226" t="s">
        <v>136</v>
      </c>
      <c r="E188" s="41"/>
      <c r="F188" s="227" t="s">
        <v>242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136</v>
      </c>
      <c r="AU188" s="18" t="s">
        <v>85</v>
      </c>
    </row>
    <row r="189" s="2" customFormat="1">
      <c r="A189" s="39"/>
      <c r="B189" s="40"/>
      <c r="C189" s="41"/>
      <c r="D189" s="226" t="s">
        <v>245</v>
      </c>
      <c r="E189" s="41"/>
      <c r="F189" s="275" t="s">
        <v>246</v>
      </c>
      <c r="G189" s="41"/>
      <c r="H189" s="41"/>
      <c r="I189" s="228"/>
      <c r="J189" s="41"/>
      <c r="K189" s="41"/>
      <c r="L189" s="45"/>
      <c r="M189" s="229"/>
      <c r="N189" s="230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245</v>
      </c>
      <c r="AU189" s="18" t="s">
        <v>85</v>
      </c>
    </row>
    <row r="190" s="14" customFormat="1">
      <c r="A190" s="14"/>
      <c r="B190" s="243"/>
      <c r="C190" s="244"/>
      <c r="D190" s="226" t="s">
        <v>140</v>
      </c>
      <c r="E190" s="244"/>
      <c r="F190" s="246" t="s">
        <v>247</v>
      </c>
      <c r="G190" s="244"/>
      <c r="H190" s="247">
        <v>371.09899999999999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140</v>
      </c>
      <c r="AU190" s="253" t="s">
        <v>85</v>
      </c>
      <c r="AV190" s="14" t="s">
        <v>85</v>
      </c>
      <c r="AW190" s="14" t="s">
        <v>4</v>
      </c>
      <c r="AX190" s="14" t="s">
        <v>83</v>
      </c>
      <c r="AY190" s="253" t="s">
        <v>127</v>
      </c>
    </row>
    <row r="191" s="2" customFormat="1" ht="24.15" customHeight="1">
      <c r="A191" s="39"/>
      <c r="B191" s="40"/>
      <c r="C191" s="213" t="s">
        <v>248</v>
      </c>
      <c r="D191" s="213" t="s">
        <v>129</v>
      </c>
      <c r="E191" s="214" t="s">
        <v>249</v>
      </c>
      <c r="F191" s="215" t="s">
        <v>250</v>
      </c>
      <c r="G191" s="216" t="s">
        <v>148</v>
      </c>
      <c r="H191" s="217">
        <v>21891</v>
      </c>
      <c r="I191" s="218"/>
      <c r="J191" s="219">
        <f>ROUND(I191*H191,2)</f>
        <v>0</v>
      </c>
      <c r="K191" s="215" t="s">
        <v>133</v>
      </c>
      <c r="L191" s="45"/>
      <c r="M191" s="220" t="s">
        <v>19</v>
      </c>
      <c r="N191" s="221" t="s">
        <v>46</v>
      </c>
      <c r="O191" s="85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134</v>
      </c>
      <c r="AT191" s="224" t="s">
        <v>129</v>
      </c>
      <c r="AU191" s="224" t="s">
        <v>85</v>
      </c>
      <c r="AY191" s="18" t="s">
        <v>127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83</v>
      </c>
      <c r="BK191" s="225">
        <f>ROUND(I191*H191,2)</f>
        <v>0</v>
      </c>
      <c r="BL191" s="18" t="s">
        <v>134</v>
      </c>
      <c r="BM191" s="224" t="s">
        <v>251</v>
      </c>
    </row>
    <row r="192" s="2" customFormat="1">
      <c r="A192" s="39"/>
      <c r="B192" s="40"/>
      <c r="C192" s="41"/>
      <c r="D192" s="226" t="s">
        <v>136</v>
      </c>
      <c r="E192" s="41"/>
      <c r="F192" s="227" t="s">
        <v>252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136</v>
      </c>
      <c r="AU192" s="18" t="s">
        <v>85</v>
      </c>
    </row>
    <row r="193" s="2" customFormat="1">
      <c r="A193" s="39"/>
      <c r="B193" s="40"/>
      <c r="C193" s="41"/>
      <c r="D193" s="231" t="s">
        <v>138</v>
      </c>
      <c r="E193" s="41"/>
      <c r="F193" s="232" t="s">
        <v>253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138</v>
      </c>
      <c r="AU193" s="18" t="s">
        <v>85</v>
      </c>
    </row>
    <row r="194" s="13" customFormat="1">
      <c r="A194" s="13"/>
      <c r="B194" s="233"/>
      <c r="C194" s="234"/>
      <c r="D194" s="226" t="s">
        <v>140</v>
      </c>
      <c r="E194" s="235" t="s">
        <v>19</v>
      </c>
      <c r="F194" s="236" t="s">
        <v>141</v>
      </c>
      <c r="G194" s="234"/>
      <c r="H194" s="235" t="s">
        <v>19</v>
      </c>
      <c r="I194" s="237"/>
      <c r="J194" s="234"/>
      <c r="K194" s="234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140</v>
      </c>
      <c r="AU194" s="242" t="s">
        <v>85</v>
      </c>
      <c r="AV194" s="13" t="s">
        <v>83</v>
      </c>
      <c r="AW194" s="13" t="s">
        <v>37</v>
      </c>
      <c r="AX194" s="13" t="s">
        <v>75</v>
      </c>
      <c r="AY194" s="242" t="s">
        <v>127</v>
      </c>
    </row>
    <row r="195" s="14" customFormat="1">
      <c r="A195" s="14"/>
      <c r="B195" s="243"/>
      <c r="C195" s="244"/>
      <c r="D195" s="226" t="s">
        <v>140</v>
      </c>
      <c r="E195" s="245" t="s">
        <v>19</v>
      </c>
      <c r="F195" s="246" t="s">
        <v>254</v>
      </c>
      <c r="G195" s="244"/>
      <c r="H195" s="247">
        <v>21891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140</v>
      </c>
      <c r="AU195" s="253" t="s">
        <v>85</v>
      </c>
      <c r="AV195" s="14" t="s">
        <v>85</v>
      </c>
      <c r="AW195" s="14" t="s">
        <v>37</v>
      </c>
      <c r="AX195" s="14" t="s">
        <v>83</v>
      </c>
      <c r="AY195" s="253" t="s">
        <v>127</v>
      </c>
    </row>
    <row r="196" s="2" customFormat="1" ht="24.15" customHeight="1">
      <c r="A196" s="39"/>
      <c r="B196" s="40"/>
      <c r="C196" s="213" t="s">
        <v>8</v>
      </c>
      <c r="D196" s="213" t="s">
        <v>129</v>
      </c>
      <c r="E196" s="214" t="s">
        <v>255</v>
      </c>
      <c r="F196" s="215" t="s">
        <v>256</v>
      </c>
      <c r="G196" s="216" t="s">
        <v>148</v>
      </c>
      <c r="H196" s="217">
        <v>142.66</v>
      </c>
      <c r="I196" s="218"/>
      <c r="J196" s="219">
        <f>ROUND(I196*H196,2)</f>
        <v>0</v>
      </c>
      <c r="K196" s="215" t="s">
        <v>133</v>
      </c>
      <c r="L196" s="45"/>
      <c r="M196" s="220" t="s">
        <v>19</v>
      </c>
      <c r="N196" s="221" t="s">
        <v>46</v>
      </c>
      <c r="O196" s="85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134</v>
      </c>
      <c r="AT196" s="224" t="s">
        <v>129</v>
      </c>
      <c r="AU196" s="224" t="s">
        <v>85</v>
      </c>
      <c r="AY196" s="18" t="s">
        <v>127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83</v>
      </c>
      <c r="BK196" s="225">
        <f>ROUND(I196*H196,2)</f>
        <v>0</v>
      </c>
      <c r="BL196" s="18" t="s">
        <v>134</v>
      </c>
      <c r="BM196" s="224" t="s">
        <v>257</v>
      </c>
    </row>
    <row r="197" s="2" customFormat="1">
      <c r="A197" s="39"/>
      <c r="B197" s="40"/>
      <c r="C197" s="41"/>
      <c r="D197" s="226" t="s">
        <v>136</v>
      </c>
      <c r="E197" s="41"/>
      <c r="F197" s="227" t="s">
        <v>258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136</v>
      </c>
      <c r="AU197" s="18" t="s">
        <v>85</v>
      </c>
    </row>
    <row r="198" s="2" customFormat="1">
      <c r="A198" s="39"/>
      <c r="B198" s="40"/>
      <c r="C198" s="41"/>
      <c r="D198" s="231" t="s">
        <v>138</v>
      </c>
      <c r="E198" s="41"/>
      <c r="F198" s="232" t="s">
        <v>259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138</v>
      </c>
      <c r="AU198" s="18" t="s">
        <v>85</v>
      </c>
    </row>
    <row r="199" s="13" customFormat="1">
      <c r="A199" s="13"/>
      <c r="B199" s="233"/>
      <c r="C199" s="234"/>
      <c r="D199" s="226" t="s">
        <v>140</v>
      </c>
      <c r="E199" s="235" t="s">
        <v>19</v>
      </c>
      <c r="F199" s="236" t="s">
        <v>260</v>
      </c>
      <c r="G199" s="234"/>
      <c r="H199" s="235" t="s">
        <v>19</v>
      </c>
      <c r="I199" s="237"/>
      <c r="J199" s="234"/>
      <c r="K199" s="234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140</v>
      </c>
      <c r="AU199" s="242" t="s">
        <v>85</v>
      </c>
      <c r="AV199" s="13" t="s">
        <v>83</v>
      </c>
      <c r="AW199" s="13" t="s">
        <v>37</v>
      </c>
      <c r="AX199" s="13" t="s">
        <v>75</v>
      </c>
      <c r="AY199" s="242" t="s">
        <v>127</v>
      </c>
    </row>
    <row r="200" s="14" customFormat="1">
      <c r="A200" s="14"/>
      <c r="B200" s="243"/>
      <c r="C200" s="244"/>
      <c r="D200" s="226" t="s">
        <v>140</v>
      </c>
      <c r="E200" s="245" t="s">
        <v>19</v>
      </c>
      <c r="F200" s="246" t="s">
        <v>261</v>
      </c>
      <c r="G200" s="244"/>
      <c r="H200" s="247">
        <v>80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140</v>
      </c>
      <c r="AU200" s="253" t="s">
        <v>85</v>
      </c>
      <c r="AV200" s="14" t="s">
        <v>85</v>
      </c>
      <c r="AW200" s="14" t="s">
        <v>37</v>
      </c>
      <c r="AX200" s="14" t="s">
        <v>75</v>
      </c>
      <c r="AY200" s="253" t="s">
        <v>127</v>
      </c>
    </row>
    <row r="201" s="14" customFormat="1">
      <c r="A201" s="14"/>
      <c r="B201" s="243"/>
      <c r="C201" s="244"/>
      <c r="D201" s="226" t="s">
        <v>140</v>
      </c>
      <c r="E201" s="245" t="s">
        <v>19</v>
      </c>
      <c r="F201" s="246" t="s">
        <v>262</v>
      </c>
      <c r="G201" s="244"/>
      <c r="H201" s="247">
        <v>62.659999999999997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140</v>
      </c>
      <c r="AU201" s="253" t="s">
        <v>85</v>
      </c>
      <c r="AV201" s="14" t="s">
        <v>85</v>
      </c>
      <c r="AW201" s="14" t="s">
        <v>37</v>
      </c>
      <c r="AX201" s="14" t="s">
        <v>75</v>
      </c>
      <c r="AY201" s="253" t="s">
        <v>127</v>
      </c>
    </row>
    <row r="202" s="15" customFormat="1">
      <c r="A202" s="15"/>
      <c r="B202" s="254"/>
      <c r="C202" s="255"/>
      <c r="D202" s="226" t="s">
        <v>140</v>
      </c>
      <c r="E202" s="256" t="s">
        <v>19</v>
      </c>
      <c r="F202" s="257" t="s">
        <v>145</v>
      </c>
      <c r="G202" s="255"/>
      <c r="H202" s="258">
        <v>142.66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4" t="s">
        <v>140</v>
      </c>
      <c r="AU202" s="264" t="s">
        <v>85</v>
      </c>
      <c r="AV202" s="15" t="s">
        <v>134</v>
      </c>
      <c r="AW202" s="15" t="s">
        <v>37</v>
      </c>
      <c r="AX202" s="15" t="s">
        <v>83</v>
      </c>
      <c r="AY202" s="264" t="s">
        <v>127</v>
      </c>
    </row>
    <row r="203" s="2" customFormat="1" ht="24.15" customHeight="1">
      <c r="A203" s="39"/>
      <c r="B203" s="40"/>
      <c r="C203" s="213" t="s">
        <v>263</v>
      </c>
      <c r="D203" s="213" t="s">
        <v>129</v>
      </c>
      <c r="E203" s="214" t="s">
        <v>264</v>
      </c>
      <c r="F203" s="215" t="s">
        <v>265</v>
      </c>
      <c r="G203" s="216" t="s">
        <v>148</v>
      </c>
      <c r="H203" s="217">
        <v>601.25999999999999</v>
      </c>
      <c r="I203" s="218"/>
      <c r="J203" s="219">
        <f>ROUND(I203*H203,2)</f>
        <v>0</v>
      </c>
      <c r="K203" s="215" t="s">
        <v>133</v>
      </c>
      <c r="L203" s="45"/>
      <c r="M203" s="220" t="s">
        <v>19</v>
      </c>
      <c r="N203" s="221" t="s">
        <v>46</v>
      </c>
      <c r="O203" s="85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134</v>
      </c>
      <c r="AT203" s="224" t="s">
        <v>129</v>
      </c>
      <c r="AU203" s="224" t="s">
        <v>85</v>
      </c>
      <c r="AY203" s="18" t="s">
        <v>127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83</v>
      </c>
      <c r="BK203" s="225">
        <f>ROUND(I203*H203,2)</f>
        <v>0</v>
      </c>
      <c r="BL203" s="18" t="s">
        <v>134</v>
      </c>
      <c r="BM203" s="224" t="s">
        <v>266</v>
      </c>
    </row>
    <row r="204" s="2" customFormat="1">
      <c r="A204" s="39"/>
      <c r="B204" s="40"/>
      <c r="C204" s="41"/>
      <c r="D204" s="226" t="s">
        <v>136</v>
      </c>
      <c r="E204" s="41"/>
      <c r="F204" s="227" t="s">
        <v>267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136</v>
      </c>
      <c r="AU204" s="18" t="s">
        <v>85</v>
      </c>
    </row>
    <row r="205" s="2" customFormat="1">
      <c r="A205" s="39"/>
      <c r="B205" s="40"/>
      <c r="C205" s="41"/>
      <c r="D205" s="231" t="s">
        <v>138</v>
      </c>
      <c r="E205" s="41"/>
      <c r="F205" s="232" t="s">
        <v>268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138</v>
      </c>
      <c r="AU205" s="18" t="s">
        <v>85</v>
      </c>
    </row>
    <row r="206" s="13" customFormat="1">
      <c r="A206" s="13"/>
      <c r="B206" s="233"/>
      <c r="C206" s="234"/>
      <c r="D206" s="226" t="s">
        <v>140</v>
      </c>
      <c r="E206" s="235" t="s">
        <v>19</v>
      </c>
      <c r="F206" s="236" t="s">
        <v>141</v>
      </c>
      <c r="G206" s="234"/>
      <c r="H206" s="235" t="s">
        <v>19</v>
      </c>
      <c r="I206" s="237"/>
      <c r="J206" s="234"/>
      <c r="K206" s="234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140</v>
      </c>
      <c r="AU206" s="242" t="s">
        <v>85</v>
      </c>
      <c r="AV206" s="13" t="s">
        <v>83</v>
      </c>
      <c r="AW206" s="13" t="s">
        <v>37</v>
      </c>
      <c r="AX206" s="13" t="s">
        <v>75</v>
      </c>
      <c r="AY206" s="242" t="s">
        <v>127</v>
      </c>
    </row>
    <row r="207" s="14" customFormat="1">
      <c r="A207" s="14"/>
      <c r="B207" s="243"/>
      <c r="C207" s="244"/>
      <c r="D207" s="226" t="s">
        <v>140</v>
      </c>
      <c r="E207" s="245" t="s">
        <v>19</v>
      </c>
      <c r="F207" s="246" t="s">
        <v>269</v>
      </c>
      <c r="G207" s="244"/>
      <c r="H207" s="247">
        <v>17.390000000000001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140</v>
      </c>
      <c r="AU207" s="253" t="s">
        <v>85</v>
      </c>
      <c r="AV207" s="14" t="s">
        <v>85</v>
      </c>
      <c r="AW207" s="14" t="s">
        <v>37</v>
      </c>
      <c r="AX207" s="14" t="s">
        <v>75</v>
      </c>
      <c r="AY207" s="253" t="s">
        <v>127</v>
      </c>
    </row>
    <row r="208" s="14" customFormat="1">
      <c r="A208" s="14"/>
      <c r="B208" s="243"/>
      <c r="C208" s="244"/>
      <c r="D208" s="226" t="s">
        <v>140</v>
      </c>
      <c r="E208" s="245" t="s">
        <v>19</v>
      </c>
      <c r="F208" s="246" t="s">
        <v>270</v>
      </c>
      <c r="G208" s="244"/>
      <c r="H208" s="247">
        <v>379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140</v>
      </c>
      <c r="AU208" s="253" t="s">
        <v>85</v>
      </c>
      <c r="AV208" s="14" t="s">
        <v>85</v>
      </c>
      <c r="AW208" s="14" t="s">
        <v>37</v>
      </c>
      <c r="AX208" s="14" t="s">
        <v>75</v>
      </c>
      <c r="AY208" s="253" t="s">
        <v>127</v>
      </c>
    </row>
    <row r="209" s="14" customFormat="1">
      <c r="A209" s="14"/>
      <c r="B209" s="243"/>
      <c r="C209" s="244"/>
      <c r="D209" s="226" t="s">
        <v>140</v>
      </c>
      <c r="E209" s="245" t="s">
        <v>19</v>
      </c>
      <c r="F209" s="246" t="s">
        <v>271</v>
      </c>
      <c r="G209" s="244"/>
      <c r="H209" s="247">
        <v>204.87000000000001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140</v>
      </c>
      <c r="AU209" s="253" t="s">
        <v>85</v>
      </c>
      <c r="AV209" s="14" t="s">
        <v>85</v>
      </c>
      <c r="AW209" s="14" t="s">
        <v>37</v>
      </c>
      <c r="AX209" s="14" t="s">
        <v>75</v>
      </c>
      <c r="AY209" s="253" t="s">
        <v>127</v>
      </c>
    </row>
    <row r="210" s="15" customFormat="1">
      <c r="A210" s="15"/>
      <c r="B210" s="254"/>
      <c r="C210" s="255"/>
      <c r="D210" s="226" t="s">
        <v>140</v>
      </c>
      <c r="E210" s="256" t="s">
        <v>19</v>
      </c>
      <c r="F210" s="257" t="s">
        <v>145</v>
      </c>
      <c r="G210" s="255"/>
      <c r="H210" s="258">
        <v>601.25999999999999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4" t="s">
        <v>140</v>
      </c>
      <c r="AU210" s="264" t="s">
        <v>85</v>
      </c>
      <c r="AV210" s="15" t="s">
        <v>134</v>
      </c>
      <c r="AW210" s="15" t="s">
        <v>37</v>
      </c>
      <c r="AX210" s="15" t="s">
        <v>83</v>
      </c>
      <c r="AY210" s="264" t="s">
        <v>127</v>
      </c>
    </row>
    <row r="211" s="12" customFormat="1" ht="22.8" customHeight="1">
      <c r="A211" s="12"/>
      <c r="B211" s="197"/>
      <c r="C211" s="198"/>
      <c r="D211" s="199" t="s">
        <v>74</v>
      </c>
      <c r="E211" s="211" t="s">
        <v>134</v>
      </c>
      <c r="F211" s="211" t="s">
        <v>272</v>
      </c>
      <c r="G211" s="198"/>
      <c r="H211" s="198"/>
      <c r="I211" s="201"/>
      <c r="J211" s="212">
        <f>BK211</f>
        <v>0</v>
      </c>
      <c r="K211" s="198"/>
      <c r="L211" s="203"/>
      <c r="M211" s="204"/>
      <c r="N211" s="205"/>
      <c r="O211" s="205"/>
      <c r="P211" s="206">
        <f>SUM(P212:P251)</f>
        <v>0</v>
      </c>
      <c r="Q211" s="205"/>
      <c r="R211" s="206">
        <f>SUM(R212:R251)</f>
        <v>219.62037821999999</v>
      </c>
      <c r="S211" s="205"/>
      <c r="T211" s="207">
        <f>SUM(T212:T251)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8" t="s">
        <v>83</v>
      </c>
      <c r="AT211" s="209" t="s">
        <v>74</v>
      </c>
      <c r="AU211" s="209" t="s">
        <v>83</v>
      </c>
      <c r="AY211" s="208" t="s">
        <v>127</v>
      </c>
      <c r="BK211" s="210">
        <f>SUM(BK212:BK251)</f>
        <v>0</v>
      </c>
    </row>
    <row r="212" s="2" customFormat="1" ht="24.15" customHeight="1">
      <c r="A212" s="39"/>
      <c r="B212" s="40"/>
      <c r="C212" s="213" t="s">
        <v>273</v>
      </c>
      <c r="D212" s="213" t="s">
        <v>129</v>
      </c>
      <c r="E212" s="214" t="s">
        <v>274</v>
      </c>
      <c r="F212" s="215" t="s">
        <v>275</v>
      </c>
      <c r="G212" s="216" t="s">
        <v>148</v>
      </c>
      <c r="H212" s="217">
        <v>125.167</v>
      </c>
      <c r="I212" s="218"/>
      <c r="J212" s="219">
        <f>ROUND(I212*H212,2)</f>
        <v>0</v>
      </c>
      <c r="K212" s="215" t="s">
        <v>133</v>
      </c>
      <c r="L212" s="45"/>
      <c r="M212" s="220" t="s">
        <v>19</v>
      </c>
      <c r="N212" s="221" t="s">
        <v>46</v>
      </c>
      <c r="O212" s="85"/>
      <c r="P212" s="222">
        <f>O212*H212</f>
        <v>0</v>
      </c>
      <c r="Q212" s="222">
        <v>0.30005999999999999</v>
      </c>
      <c r="R212" s="222">
        <f>Q212*H212</f>
        <v>37.557610019999998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134</v>
      </c>
      <c r="AT212" s="224" t="s">
        <v>129</v>
      </c>
      <c r="AU212" s="224" t="s">
        <v>85</v>
      </c>
      <c r="AY212" s="18" t="s">
        <v>127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8" t="s">
        <v>83</v>
      </c>
      <c r="BK212" s="225">
        <f>ROUND(I212*H212,2)</f>
        <v>0</v>
      </c>
      <c r="BL212" s="18" t="s">
        <v>134</v>
      </c>
      <c r="BM212" s="224" t="s">
        <v>276</v>
      </c>
    </row>
    <row r="213" s="2" customFormat="1">
      <c r="A213" s="39"/>
      <c r="B213" s="40"/>
      <c r="C213" s="41"/>
      <c r="D213" s="226" t="s">
        <v>136</v>
      </c>
      <c r="E213" s="41"/>
      <c r="F213" s="227" t="s">
        <v>277</v>
      </c>
      <c r="G213" s="41"/>
      <c r="H213" s="41"/>
      <c r="I213" s="228"/>
      <c r="J213" s="41"/>
      <c r="K213" s="41"/>
      <c r="L213" s="45"/>
      <c r="M213" s="229"/>
      <c r="N213" s="23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136</v>
      </c>
      <c r="AU213" s="18" t="s">
        <v>85</v>
      </c>
    </row>
    <row r="214" s="2" customFormat="1">
      <c r="A214" s="39"/>
      <c r="B214" s="40"/>
      <c r="C214" s="41"/>
      <c r="D214" s="231" t="s">
        <v>138</v>
      </c>
      <c r="E214" s="41"/>
      <c r="F214" s="232" t="s">
        <v>278</v>
      </c>
      <c r="G214" s="41"/>
      <c r="H214" s="41"/>
      <c r="I214" s="228"/>
      <c r="J214" s="41"/>
      <c r="K214" s="41"/>
      <c r="L214" s="45"/>
      <c r="M214" s="229"/>
      <c r="N214" s="230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138</v>
      </c>
      <c r="AU214" s="18" t="s">
        <v>85</v>
      </c>
    </row>
    <row r="215" s="13" customFormat="1">
      <c r="A215" s="13"/>
      <c r="B215" s="233"/>
      <c r="C215" s="234"/>
      <c r="D215" s="226" t="s">
        <v>140</v>
      </c>
      <c r="E215" s="235" t="s">
        <v>19</v>
      </c>
      <c r="F215" s="236" t="s">
        <v>260</v>
      </c>
      <c r="G215" s="234"/>
      <c r="H215" s="235" t="s">
        <v>19</v>
      </c>
      <c r="I215" s="237"/>
      <c r="J215" s="234"/>
      <c r="K215" s="234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140</v>
      </c>
      <c r="AU215" s="242" t="s">
        <v>85</v>
      </c>
      <c r="AV215" s="13" t="s">
        <v>83</v>
      </c>
      <c r="AW215" s="13" t="s">
        <v>37</v>
      </c>
      <c r="AX215" s="13" t="s">
        <v>75</v>
      </c>
      <c r="AY215" s="242" t="s">
        <v>127</v>
      </c>
    </row>
    <row r="216" s="14" customFormat="1">
      <c r="A216" s="14"/>
      <c r="B216" s="243"/>
      <c r="C216" s="244"/>
      <c r="D216" s="226" t="s">
        <v>140</v>
      </c>
      <c r="E216" s="245" t="s">
        <v>19</v>
      </c>
      <c r="F216" s="246" t="s">
        <v>279</v>
      </c>
      <c r="G216" s="244"/>
      <c r="H216" s="247">
        <v>21.300000000000001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140</v>
      </c>
      <c r="AU216" s="253" t="s">
        <v>85</v>
      </c>
      <c r="AV216" s="14" t="s">
        <v>85</v>
      </c>
      <c r="AW216" s="14" t="s">
        <v>37</v>
      </c>
      <c r="AX216" s="14" t="s">
        <v>75</v>
      </c>
      <c r="AY216" s="253" t="s">
        <v>127</v>
      </c>
    </row>
    <row r="217" s="14" customFormat="1">
      <c r="A217" s="14"/>
      <c r="B217" s="243"/>
      <c r="C217" s="244"/>
      <c r="D217" s="226" t="s">
        <v>140</v>
      </c>
      <c r="E217" s="245" t="s">
        <v>19</v>
      </c>
      <c r="F217" s="246" t="s">
        <v>280</v>
      </c>
      <c r="G217" s="244"/>
      <c r="H217" s="247">
        <v>103.867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140</v>
      </c>
      <c r="AU217" s="253" t="s">
        <v>85</v>
      </c>
      <c r="AV217" s="14" t="s">
        <v>85</v>
      </c>
      <c r="AW217" s="14" t="s">
        <v>37</v>
      </c>
      <c r="AX217" s="14" t="s">
        <v>75</v>
      </c>
      <c r="AY217" s="253" t="s">
        <v>127</v>
      </c>
    </row>
    <row r="218" s="15" customFormat="1">
      <c r="A218" s="15"/>
      <c r="B218" s="254"/>
      <c r="C218" s="255"/>
      <c r="D218" s="226" t="s">
        <v>140</v>
      </c>
      <c r="E218" s="256" t="s">
        <v>19</v>
      </c>
      <c r="F218" s="257" t="s">
        <v>145</v>
      </c>
      <c r="G218" s="255"/>
      <c r="H218" s="258">
        <v>125.167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4" t="s">
        <v>140</v>
      </c>
      <c r="AU218" s="264" t="s">
        <v>85</v>
      </c>
      <c r="AV218" s="15" t="s">
        <v>134</v>
      </c>
      <c r="AW218" s="15" t="s">
        <v>37</v>
      </c>
      <c r="AX218" s="15" t="s">
        <v>83</v>
      </c>
      <c r="AY218" s="264" t="s">
        <v>127</v>
      </c>
    </row>
    <row r="219" s="2" customFormat="1" ht="24.15" customHeight="1">
      <c r="A219" s="39"/>
      <c r="B219" s="40"/>
      <c r="C219" s="213" t="s">
        <v>281</v>
      </c>
      <c r="D219" s="213" t="s">
        <v>129</v>
      </c>
      <c r="E219" s="214" t="s">
        <v>282</v>
      </c>
      <c r="F219" s="215" t="s">
        <v>283</v>
      </c>
      <c r="G219" s="216" t="s">
        <v>132</v>
      </c>
      <c r="H219" s="217">
        <v>28.539999999999999</v>
      </c>
      <c r="I219" s="218"/>
      <c r="J219" s="219">
        <f>ROUND(I219*H219,2)</f>
        <v>0</v>
      </c>
      <c r="K219" s="215" t="s">
        <v>133</v>
      </c>
      <c r="L219" s="45"/>
      <c r="M219" s="220" t="s">
        <v>19</v>
      </c>
      <c r="N219" s="221" t="s">
        <v>46</v>
      </c>
      <c r="O219" s="85"/>
      <c r="P219" s="222">
        <f>O219*H219</f>
        <v>0</v>
      </c>
      <c r="Q219" s="222">
        <v>2.13408</v>
      </c>
      <c r="R219" s="222">
        <f>Q219*H219</f>
        <v>60.906643199999998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134</v>
      </c>
      <c r="AT219" s="224" t="s">
        <v>129</v>
      </c>
      <c r="AU219" s="224" t="s">
        <v>85</v>
      </c>
      <c r="AY219" s="18" t="s">
        <v>127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8" t="s">
        <v>83</v>
      </c>
      <c r="BK219" s="225">
        <f>ROUND(I219*H219,2)</f>
        <v>0</v>
      </c>
      <c r="BL219" s="18" t="s">
        <v>134</v>
      </c>
      <c r="BM219" s="224" t="s">
        <v>284</v>
      </c>
    </row>
    <row r="220" s="2" customFormat="1">
      <c r="A220" s="39"/>
      <c r="B220" s="40"/>
      <c r="C220" s="41"/>
      <c r="D220" s="226" t="s">
        <v>136</v>
      </c>
      <c r="E220" s="41"/>
      <c r="F220" s="227" t="s">
        <v>285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136</v>
      </c>
      <c r="AU220" s="18" t="s">
        <v>85</v>
      </c>
    </row>
    <row r="221" s="2" customFormat="1">
      <c r="A221" s="39"/>
      <c r="B221" s="40"/>
      <c r="C221" s="41"/>
      <c r="D221" s="231" t="s">
        <v>138</v>
      </c>
      <c r="E221" s="41"/>
      <c r="F221" s="232" t="s">
        <v>286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138</v>
      </c>
      <c r="AU221" s="18" t="s">
        <v>85</v>
      </c>
    </row>
    <row r="222" s="13" customFormat="1">
      <c r="A222" s="13"/>
      <c r="B222" s="233"/>
      <c r="C222" s="234"/>
      <c r="D222" s="226" t="s">
        <v>140</v>
      </c>
      <c r="E222" s="235" t="s">
        <v>19</v>
      </c>
      <c r="F222" s="236" t="s">
        <v>141</v>
      </c>
      <c r="G222" s="234"/>
      <c r="H222" s="235" t="s">
        <v>19</v>
      </c>
      <c r="I222" s="237"/>
      <c r="J222" s="234"/>
      <c r="K222" s="234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140</v>
      </c>
      <c r="AU222" s="242" t="s">
        <v>85</v>
      </c>
      <c r="AV222" s="13" t="s">
        <v>83</v>
      </c>
      <c r="AW222" s="13" t="s">
        <v>37</v>
      </c>
      <c r="AX222" s="13" t="s">
        <v>75</v>
      </c>
      <c r="AY222" s="242" t="s">
        <v>127</v>
      </c>
    </row>
    <row r="223" s="14" customFormat="1">
      <c r="A223" s="14"/>
      <c r="B223" s="243"/>
      <c r="C223" s="244"/>
      <c r="D223" s="226" t="s">
        <v>140</v>
      </c>
      <c r="E223" s="245" t="s">
        <v>19</v>
      </c>
      <c r="F223" s="246" t="s">
        <v>287</v>
      </c>
      <c r="G223" s="244"/>
      <c r="H223" s="247">
        <v>0.66000000000000003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140</v>
      </c>
      <c r="AU223" s="253" t="s">
        <v>85</v>
      </c>
      <c r="AV223" s="14" t="s">
        <v>85</v>
      </c>
      <c r="AW223" s="14" t="s">
        <v>37</v>
      </c>
      <c r="AX223" s="14" t="s">
        <v>75</v>
      </c>
      <c r="AY223" s="253" t="s">
        <v>127</v>
      </c>
    </row>
    <row r="224" s="14" customFormat="1">
      <c r="A224" s="14"/>
      <c r="B224" s="243"/>
      <c r="C224" s="244"/>
      <c r="D224" s="226" t="s">
        <v>140</v>
      </c>
      <c r="E224" s="245" t="s">
        <v>19</v>
      </c>
      <c r="F224" s="246" t="s">
        <v>288</v>
      </c>
      <c r="G224" s="244"/>
      <c r="H224" s="247">
        <v>2.5800000000000001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140</v>
      </c>
      <c r="AU224" s="253" t="s">
        <v>85</v>
      </c>
      <c r="AV224" s="14" t="s">
        <v>85</v>
      </c>
      <c r="AW224" s="14" t="s">
        <v>37</v>
      </c>
      <c r="AX224" s="14" t="s">
        <v>75</v>
      </c>
      <c r="AY224" s="253" t="s">
        <v>127</v>
      </c>
    </row>
    <row r="225" s="14" customFormat="1">
      <c r="A225" s="14"/>
      <c r="B225" s="243"/>
      <c r="C225" s="244"/>
      <c r="D225" s="226" t="s">
        <v>140</v>
      </c>
      <c r="E225" s="245" t="s">
        <v>19</v>
      </c>
      <c r="F225" s="246" t="s">
        <v>289</v>
      </c>
      <c r="G225" s="244"/>
      <c r="H225" s="247">
        <v>25.300000000000001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140</v>
      </c>
      <c r="AU225" s="253" t="s">
        <v>85</v>
      </c>
      <c r="AV225" s="14" t="s">
        <v>85</v>
      </c>
      <c r="AW225" s="14" t="s">
        <v>37</v>
      </c>
      <c r="AX225" s="14" t="s">
        <v>75</v>
      </c>
      <c r="AY225" s="253" t="s">
        <v>127</v>
      </c>
    </row>
    <row r="226" s="15" customFormat="1">
      <c r="A226" s="15"/>
      <c r="B226" s="254"/>
      <c r="C226" s="255"/>
      <c r="D226" s="226" t="s">
        <v>140</v>
      </c>
      <c r="E226" s="256" t="s">
        <v>19</v>
      </c>
      <c r="F226" s="257" t="s">
        <v>145</v>
      </c>
      <c r="G226" s="255"/>
      <c r="H226" s="258">
        <v>28.539999999999999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4" t="s">
        <v>140</v>
      </c>
      <c r="AU226" s="264" t="s">
        <v>85</v>
      </c>
      <c r="AV226" s="15" t="s">
        <v>134</v>
      </c>
      <c r="AW226" s="15" t="s">
        <v>37</v>
      </c>
      <c r="AX226" s="15" t="s">
        <v>83</v>
      </c>
      <c r="AY226" s="264" t="s">
        <v>127</v>
      </c>
    </row>
    <row r="227" s="2" customFormat="1" ht="24.15" customHeight="1">
      <c r="A227" s="39"/>
      <c r="B227" s="40"/>
      <c r="C227" s="213" t="s">
        <v>290</v>
      </c>
      <c r="D227" s="213" t="s">
        <v>129</v>
      </c>
      <c r="E227" s="214" t="s">
        <v>291</v>
      </c>
      <c r="F227" s="215" t="s">
        <v>292</v>
      </c>
      <c r="G227" s="216" t="s">
        <v>148</v>
      </c>
      <c r="H227" s="217">
        <v>139.40000000000001</v>
      </c>
      <c r="I227" s="218"/>
      <c r="J227" s="219">
        <f>ROUND(I227*H227,2)</f>
        <v>0</v>
      </c>
      <c r="K227" s="215" t="s">
        <v>133</v>
      </c>
      <c r="L227" s="45"/>
      <c r="M227" s="220" t="s">
        <v>19</v>
      </c>
      <c r="N227" s="221" t="s">
        <v>46</v>
      </c>
      <c r="O227" s="85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4" t="s">
        <v>134</v>
      </c>
      <c r="AT227" s="224" t="s">
        <v>129</v>
      </c>
      <c r="AU227" s="224" t="s">
        <v>85</v>
      </c>
      <c r="AY227" s="18" t="s">
        <v>127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8" t="s">
        <v>83</v>
      </c>
      <c r="BK227" s="225">
        <f>ROUND(I227*H227,2)</f>
        <v>0</v>
      </c>
      <c r="BL227" s="18" t="s">
        <v>134</v>
      </c>
      <c r="BM227" s="224" t="s">
        <v>293</v>
      </c>
    </row>
    <row r="228" s="2" customFormat="1">
      <c r="A228" s="39"/>
      <c r="B228" s="40"/>
      <c r="C228" s="41"/>
      <c r="D228" s="226" t="s">
        <v>136</v>
      </c>
      <c r="E228" s="41"/>
      <c r="F228" s="227" t="s">
        <v>294</v>
      </c>
      <c r="G228" s="41"/>
      <c r="H228" s="41"/>
      <c r="I228" s="228"/>
      <c r="J228" s="41"/>
      <c r="K228" s="41"/>
      <c r="L228" s="45"/>
      <c r="M228" s="229"/>
      <c r="N228" s="230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136</v>
      </c>
      <c r="AU228" s="18" t="s">
        <v>85</v>
      </c>
    </row>
    <row r="229" s="2" customFormat="1">
      <c r="A229" s="39"/>
      <c r="B229" s="40"/>
      <c r="C229" s="41"/>
      <c r="D229" s="231" t="s">
        <v>138</v>
      </c>
      <c r="E229" s="41"/>
      <c r="F229" s="232" t="s">
        <v>295</v>
      </c>
      <c r="G229" s="41"/>
      <c r="H229" s="41"/>
      <c r="I229" s="228"/>
      <c r="J229" s="41"/>
      <c r="K229" s="41"/>
      <c r="L229" s="45"/>
      <c r="M229" s="229"/>
      <c r="N229" s="230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138</v>
      </c>
      <c r="AU229" s="18" t="s">
        <v>85</v>
      </c>
    </row>
    <row r="230" s="13" customFormat="1">
      <c r="A230" s="13"/>
      <c r="B230" s="233"/>
      <c r="C230" s="234"/>
      <c r="D230" s="226" t="s">
        <v>140</v>
      </c>
      <c r="E230" s="235" t="s">
        <v>19</v>
      </c>
      <c r="F230" s="236" t="s">
        <v>141</v>
      </c>
      <c r="G230" s="234"/>
      <c r="H230" s="235" t="s">
        <v>19</v>
      </c>
      <c r="I230" s="237"/>
      <c r="J230" s="234"/>
      <c r="K230" s="234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140</v>
      </c>
      <c r="AU230" s="242" t="s">
        <v>85</v>
      </c>
      <c r="AV230" s="13" t="s">
        <v>83</v>
      </c>
      <c r="AW230" s="13" t="s">
        <v>37</v>
      </c>
      <c r="AX230" s="13" t="s">
        <v>75</v>
      </c>
      <c r="AY230" s="242" t="s">
        <v>127</v>
      </c>
    </row>
    <row r="231" s="14" customFormat="1">
      <c r="A231" s="14"/>
      <c r="B231" s="243"/>
      <c r="C231" s="244"/>
      <c r="D231" s="226" t="s">
        <v>140</v>
      </c>
      <c r="E231" s="245" t="s">
        <v>19</v>
      </c>
      <c r="F231" s="246" t="s">
        <v>296</v>
      </c>
      <c r="G231" s="244"/>
      <c r="H231" s="247">
        <v>126.5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140</v>
      </c>
      <c r="AU231" s="253" t="s">
        <v>85</v>
      </c>
      <c r="AV231" s="14" t="s">
        <v>85</v>
      </c>
      <c r="AW231" s="14" t="s">
        <v>37</v>
      </c>
      <c r="AX231" s="14" t="s">
        <v>75</v>
      </c>
      <c r="AY231" s="253" t="s">
        <v>127</v>
      </c>
    </row>
    <row r="232" s="14" customFormat="1">
      <c r="A232" s="14"/>
      <c r="B232" s="243"/>
      <c r="C232" s="244"/>
      <c r="D232" s="226" t="s">
        <v>140</v>
      </c>
      <c r="E232" s="245" t="s">
        <v>19</v>
      </c>
      <c r="F232" s="246" t="s">
        <v>297</v>
      </c>
      <c r="G232" s="244"/>
      <c r="H232" s="247">
        <v>12.9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140</v>
      </c>
      <c r="AU232" s="253" t="s">
        <v>85</v>
      </c>
      <c r="AV232" s="14" t="s">
        <v>85</v>
      </c>
      <c r="AW232" s="14" t="s">
        <v>37</v>
      </c>
      <c r="AX232" s="14" t="s">
        <v>75</v>
      </c>
      <c r="AY232" s="253" t="s">
        <v>127</v>
      </c>
    </row>
    <row r="233" s="15" customFormat="1">
      <c r="A233" s="15"/>
      <c r="B233" s="254"/>
      <c r="C233" s="255"/>
      <c r="D233" s="226" t="s">
        <v>140</v>
      </c>
      <c r="E233" s="256" t="s">
        <v>19</v>
      </c>
      <c r="F233" s="257" t="s">
        <v>145</v>
      </c>
      <c r="G233" s="255"/>
      <c r="H233" s="258">
        <v>139.40000000000001</v>
      </c>
      <c r="I233" s="259"/>
      <c r="J233" s="255"/>
      <c r="K233" s="255"/>
      <c r="L233" s="260"/>
      <c r="M233" s="261"/>
      <c r="N233" s="262"/>
      <c r="O233" s="262"/>
      <c r="P233" s="262"/>
      <c r="Q233" s="262"/>
      <c r="R233" s="262"/>
      <c r="S233" s="262"/>
      <c r="T233" s="26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4" t="s">
        <v>140</v>
      </c>
      <c r="AU233" s="264" t="s">
        <v>85</v>
      </c>
      <c r="AV233" s="15" t="s">
        <v>134</v>
      </c>
      <c r="AW233" s="15" t="s">
        <v>37</v>
      </c>
      <c r="AX233" s="15" t="s">
        <v>83</v>
      </c>
      <c r="AY233" s="264" t="s">
        <v>127</v>
      </c>
    </row>
    <row r="234" s="2" customFormat="1" ht="37.8" customHeight="1">
      <c r="A234" s="39"/>
      <c r="B234" s="40"/>
      <c r="C234" s="213" t="s">
        <v>298</v>
      </c>
      <c r="D234" s="213" t="s">
        <v>129</v>
      </c>
      <c r="E234" s="214" t="s">
        <v>299</v>
      </c>
      <c r="F234" s="215" t="s">
        <v>300</v>
      </c>
      <c r="G234" s="216" t="s">
        <v>132</v>
      </c>
      <c r="H234" s="217">
        <v>46.789999999999999</v>
      </c>
      <c r="I234" s="218"/>
      <c r="J234" s="219">
        <f>ROUND(I234*H234,2)</f>
        <v>0</v>
      </c>
      <c r="K234" s="215" t="s">
        <v>133</v>
      </c>
      <c r="L234" s="45"/>
      <c r="M234" s="220" t="s">
        <v>19</v>
      </c>
      <c r="N234" s="221" t="s">
        <v>46</v>
      </c>
      <c r="O234" s="85"/>
      <c r="P234" s="222">
        <f>O234*H234</f>
        <v>0</v>
      </c>
      <c r="Q234" s="222">
        <v>1.8480000000000001</v>
      </c>
      <c r="R234" s="222">
        <f>Q234*H234</f>
        <v>86.467920000000007</v>
      </c>
      <c r="S234" s="222">
        <v>0</v>
      </c>
      <c r="T234" s="223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4" t="s">
        <v>134</v>
      </c>
      <c r="AT234" s="224" t="s">
        <v>129</v>
      </c>
      <c r="AU234" s="224" t="s">
        <v>85</v>
      </c>
      <c r="AY234" s="18" t="s">
        <v>127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8" t="s">
        <v>83</v>
      </c>
      <c r="BK234" s="225">
        <f>ROUND(I234*H234,2)</f>
        <v>0</v>
      </c>
      <c r="BL234" s="18" t="s">
        <v>134</v>
      </c>
      <c r="BM234" s="224" t="s">
        <v>301</v>
      </c>
    </row>
    <row r="235" s="2" customFormat="1">
      <c r="A235" s="39"/>
      <c r="B235" s="40"/>
      <c r="C235" s="41"/>
      <c r="D235" s="226" t="s">
        <v>136</v>
      </c>
      <c r="E235" s="41"/>
      <c r="F235" s="227" t="s">
        <v>302</v>
      </c>
      <c r="G235" s="41"/>
      <c r="H235" s="41"/>
      <c r="I235" s="228"/>
      <c r="J235" s="41"/>
      <c r="K235" s="41"/>
      <c r="L235" s="45"/>
      <c r="M235" s="229"/>
      <c r="N235" s="230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136</v>
      </c>
      <c r="AU235" s="18" t="s">
        <v>85</v>
      </c>
    </row>
    <row r="236" s="2" customFormat="1">
      <c r="A236" s="39"/>
      <c r="B236" s="40"/>
      <c r="C236" s="41"/>
      <c r="D236" s="231" t="s">
        <v>138</v>
      </c>
      <c r="E236" s="41"/>
      <c r="F236" s="232" t="s">
        <v>303</v>
      </c>
      <c r="G236" s="41"/>
      <c r="H236" s="41"/>
      <c r="I236" s="228"/>
      <c r="J236" s="41"/>
      <c r="K236" s="41"/>
      <c r="L236" s="45"/>
      <c r="M236" s="229"/>
      <c r="N236" s="230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138</v>
      </c>
      <c r="AU236" s="18" t="s">
        <v>85</v>
      </c>
    </row>
    <row r="237" s="13" customFormat="1">
      <c r="A237" s="13"/>
      <c r="B237" s="233"/>
      <c r="C237" s="234"/>
      <c r="D237" s="226" t="s">
        <v>140</v>
      </c>
      <c r="E237" s="235" t="s">
        <v>19</v>
      </c>
      <c r="F237" s="236" t="s">
        <v>304</v>
      </c>
      <c r="G237" s="234"/>
      <c r="H237" s="235" t="s">
        <v>19</v>
      </c>
      <c r="I237" s="237"/>
      <c r="J237" s="234"/>
      <c r="K237" s="234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140</v>
      </c>
      <c r="AU237" s="242" t="s">
        <v>85</v>
      </c>
      <c r="AV237" s="13" t="s">
        <v>83</v>
      </c>
      <c r="AW237" s="13" t="s">
        <v>37</v>
      </c>
      <c r="AX237" s="13" t="s">
        <v>75</v>
      </c>
      <c r="AY237" s="242" t="s">
        <v>127</v>
      </c>
    </row>
    <row r="238" s="14" customFormat="1">
      <c r="A238" s="14"/>
      <c r="B238" s="243"/>
      <c r="C238" s="244"/>
      <c r="D238" s="226" t="s">
        <v>140</v>
      </c>
      <c r="E238" s="245" t="s">
        <v>19</v>
      </c>
      <c r="F238" s="246" t="s">
        <v>305</v>
      </c>
      <c r="G238" s="244"/>
      <c r="H238" s="247">
        <v>46.789999999999999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140</v>
      </c>
      <c r="AU238" s="253" t="s">
        <v>85</v>
      </c>
      <c r="AV238" s="14" t="s">
        <v>85</v>
      </c>
      <c r="AW238" s="14" t="s">
        <v>37</v>
      </c>
      <c r="AX238" s="14" t="s">
        <v>75</v>
      </c>
      <c r="AY238" s="253" t="s">
        <v>127</v>
      </c>
    </row>
    <row r="239" s="15" customFormat="1">
      <c r="A239" s="15"/>
      <c r="B239" s="254"/>
      <c r="C239" s="255"/>
      <c r="D239" s="226" t="s">
        <v>140</v>
      </c>
      <c r="E239" s="256" t="s">
        <v>19</v>
      </c>
      <c r="F239" s="257" t="s">
        <v>145</v>
      </c>
      <c r="G239" s="255"/>
      <c r="H239" s="258">
        <v>46.789999999999999</v>
      </c>
      <c r="I239" s="259"/>
      <c r="J239" s="255"/>
      <c r="K239" s="255"/>
      <c r="L239" s="260"/>
      <c r="M239" s="261"/>
      <c r="N239" s="262"/>
      <c r="O239" s="262"/>
      <c r="P239" s="262"/>
      <c r="Q239" s="262"/>
      <c r="R239" s="262"/>
      <c r="S239" s="262"/>
      <c r="T239" s="26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4" t="s">
        <v>140</v>
      </c>
      <c r="AU239" s="264" t="s">
        <v>85</v>
      </c>
      <c r="AV239" s="15" t="s">
        <v>134</v>
      </c>
      <c r="AW239" s="15" t="s">
        <v>37</v>
      </c>
      <c r="AX239" s="15" t="s">
        <v>83</v>
      </c>
      <c r="AY239" s="264" t="s">
        <v>127</v>
      </c>
    </row>
    <row r="240" s="2" customFormat="1" ht="37.8" customHeight="1">
      <c r="A240" s="39"/>
      <c r="B240" s="40"/>
      <c r="C240" s="213" t="s">
        <v>7</v>
      </c>
      <c r="D240" s="213" t="s">
        <v>129</v>
      </c>
      <c r="E240" s="214" t="s">
        <v>306</v>
      </c>
      <c r="F240" s="215" t="s">
        <v>307</v>
      </c>
      <c r="G240" s="216" t="s">
        <v>132</v>
      </c>
      <c r="H240" s="217">
        <v>9.6300000000000008</v>
      </c>
      <c r="I240" s="218"/>
      <c r="J240" s="219">
        <f>ROUND(I240*H240,2)</f>
        <v>0</v>
      </c>
      <c r="K240" s="215" t="s">
        <v>133</v>
      </c>
      <c r="L240" s="45"/>
      <c r="M240" s="220" t="s">
        <v>19</v>
      </c>
      <c r="N240" s="221" t="s">
        <v>46</v>
      </c>
      <c r="O240" s="85"/>
      <c r="P240" s="222">
        <f>O240*H240</f>
        <v>0</v>
      </c>
      <c r="Q240" s="222">
        <v>1.8480000000000001</v>
      </c>
      <c r="R240" s="222">
        <f>Q240*H240</f>
        <v>17.796240000000001</v>
      </c>
      <c r="S240" s="222">
        <v>0</v>
      </c>
      <c r="T240" s="223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4" t="s">
        <v>134</v>
      </c>
      <c r="AT240" s="224" t="s">
        <v>129</v>
      </c>
      <c r="AU240" s="224" t="s">
        <v>85</v>
      </c>
      <c r="AY240" s="18" t="s">
        <v>127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8" t="s">
        <v>83</v>
      </c>
      <c r="BK240" s="225">
        <f>ROUND(I240*H240,2)</f>
        <v>0</v>
      </c>
      <c r="BL240" s="18" t="s">
        <v>134</v>
      </c>
      <c r="BM240" s="224" t="s">
        <v>308</v>
      </c>
    </row>
    <row r="241" s="2" customFormat="1">
      <c r="A241" s="39"/>
      <c r="B241" s="40"/>
      <c r="C241" s="41"/>
      <c r="D241" s="226" t="s">
        <v>136</v>
      </c>
      <c r="E241" s="41"/>
      <c r="F241" s="227" t="s">
        <v>309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136</v>
      </c>
      <c r="AU241" s="18" t="s">
        <v>85</v>
      </c>
    </row>
    <row r="242" s="2" customFormat="1">
      <c r="A242" s="39"/>
      <c r="B242" s="40"/>
      <c r="C242" s="41"/>
      <c r="D242" s="231" t="s">
        <v>138</v>
      </c>
      <c r="E242" s="41"/>
      <c r="F242" s="232" t="s">
        <v>310</v>
      </c>
      <c r="G242" s="41"/>
      <c r="H242" s="41"/>
      <c r="I242" s="228"/>
      <c r="J242" s="41"/>
      <c r="K242" s="41"/>
      <c r="L242" s="45"/>
      <c r="M242" s="229"/>
      <c r="N242" s="230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138</v>
      </c>
      <c r="AU242" s="18" t="s">
        <v>85</v>
      </c>
    </row>
    <row r="243" s="13" customFormat="1">
      <c r="A243" s="13"/>
      <c r="B243" s="233"/>
      <c r="C243" s="234"/>
      <c r="D243" s="226" t="s">
        <v>140</v>
      </c>
      <c r="E243" s="235" t="s">
        <v>19</v>
      </c>
      <c r="F243" s="236" t="s">
        <v>260</v>
      </c>
      <c r="G243" s="234"/>
      <c r="H243" s="235" t="s">
        <v>19</v>
      </c>
      <c r="I243" s="237"/>
      <c r="J243" s="234"/>
      <c r="K243" s="234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140</v>
      </c>
      <c r="AU243" s="242" t="s">
        <v>85</v>
      </c>
      <c r="AV243" s="13" t="s">
        <v>83</v>
      </c>
      <c r="AW243" s="13" t="s">
        <v>37</v>
      </c>
      <c r="AX243" s="13" t="s">
        <v>75</v>
      </c>
      <c r="AY243" s="242" t="s">
        <v>127</v>
      </c>
    </row>
    <row r="244" s="14" customFormat="1">
      <c r="A244" s="14"/>
      <c r="B244" s="243"/>
      <c r="C244" s="244"/>
      <c r="D244" s="226" t="s">
        <v>140</v>
      </c>
      <c r="E244" s="245" t="s">
        <v>19</v>
      </c>
      <c r="F244" s="246" t="s">
        <v>311</v>
      </c>
      <c r="G244" s="244"/>
      <c r="H244" s="247">
        <v>6.6600000000000001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140</v>
      </c>
      <c r="AU244" s="253" t="s">
        <v>85</v>
      </c>
      <c r="AV244" s="14" t="s">
        <v>85</v>
      </c>
      <c r="AW244" s="14" t="s">
        <v>37</v>
      </c>
      <c r="AX244" s="14" t="s">
        <v>75</v>
      </c>
      <c r="AY244" s="253" t="s">
        <v>127</v>
      </c>
    </row>
    <row r="245" s="14" customFormat="1">
      <c r="A245" s="14"/>
      <c r="B245" s="243"/>
      <c r="C245" s="244"/>
      <c r="D245" s="226" t="s">
        <v>140</v>
      </c>
      <c r="E245" s="245" t="s">
        <v>19</v>
      </c>
      <c r="F245" s="246" t="s">
        <v>312</v>
      </c>
      <c r="G245" s="244"/>
      <c r="H245" s="247">
        <v>2.9700000000000002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140</v>
      </c>
      <c r="AU245" s="253" t="s">
        <v>85</v>
      </c>
      <c r="AV245" s="14" t="s">
        <v>85</v>
      </c>
      <c r="AW245" s="14" t="s">
        <v>37</v>
      </c>
      <c r="AX245" s="14" t="s">
        <v>75</v>
      </c>
      <c r="AY245" s="253" t="s">
        <v>127</v>
      </c>
    </row>
    <row r="246" s="15" customFormat="1">
      <c r="A246" s="15"/>
      <c r="B246" s="254"/>
      <c r="C246" s="255"/>
      <c r="D246" s="226" t="s">
        <v>140</v>
      </c>
      <c r="E246" s="256" t="s">
        <v>19</v>
      </c>
      <c r="F246" s="257" t="s">
        <v>145</v>
      </c>
      <c r="G246" s="255"/>
      <c r="H246" s="258">
        <v>9.6300000000000008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4" t="s">
        <v>140</v>
      </c>
      <c r="AU246" s="264" t="s">
        <v>85</v>
      </c>
      <c r="AV246" s="15" t="s">
        <v>134</v>
      </c>
      <c r="AW246" s="15" t="s">
        <v>37</v>
      </c>
      <c r="AX246" s="15" t="s">
        <v>83</v>
      </c>
      <c r="AY246" s="264" t="s">
        <v>127</v>
      </c>
    </row>
    <row r="247" s="2" customFormat="1" ht="24.15" customHeight="1">
      <c r="A247" s="39"/>
      <c r="B247" s="40"/>
      <c r="C247" s="213" t="s">
        <v>313</v>
      </c>
      <c r="D247" s="213" t="s">
        <v>129</v>
      </c>
      <c r="E247" s="214" t="s">
        <v>314</v>
      </c>
      <c r="F247" s="215" t="s">
        <v>315</v>
      </c>
      <c r="G247" s="216" t="s">
        <v>148</v>
      </c>
      <c r="H247" s="217">
        <v>21.300000000000001</v>
      </c>
      <c r="I247" s="218"/>
      <c r="J247" s="219">
        <f>ROUND(I247*H247,2)</f>
        <v>0</v>
      </c>
      <c r="K247" s="215" t="s">
        <v>133</v>
      </c>
      <c r="L247" s="45"/>
      <c r="M247" s="220" t="s">
        <v>19</v>
      </c>
      <c r="N247" s="221" t="s">
        <v>46</v>
      </c>
      <c r="O247" s="85"/>
      <c r="P247" s="222">
        <f>O247*H247</f>
        <v>0</v>
      </c>
      <c r="Q247" s="222">
        <v>0.79305000000000003</v>
      </c>
      <c r="R247" s="222">
        <f>Q247*H247</f>
        <v>16.891965000000003</v>
      </c>
      <c r="S247" s="222">
        <v>0</v>
      </c>
      <c r="T247" s="223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4" t="s">
        <v>134</v>
      </c>
      <c r="AT247" s="224" t="s">
        <v>129</v>
      </c>
      <c r="AU247" s="224" t="s">
        <v>85</v>
      </c>
      <c r="AY247" s="18" t="s">
        <v>127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8" t="s">
        <v>83</v>
      </c>
      <c r="BK247" s="225">
        <f>ROUND(I247*H247,2)</f>
        <v>0</v>
      </c>
      <c r="BL247" s="18" t="s">
        <v>134</v>
      </c>
      <c r="BM247" s="224" t="s">
        <v>316</v>
      </c>
    </row>
    <row r="248" s="2" customFormat="1">
      <c r="A248" s="39"/>
      <c r="B248" s="40"/>
      <c r="C248" s="41"/>
      <c r="D248" s="226" t="s">
        <v>136</v>
      </c>
      <c r="E248" s="41"/>
      <c r="F248" s="227" t="s">
        <v>317</v>
      </c>
      <c r="G248" s="41"/>
      <c r="H248" s="41"/>
      <c r="I248" s="228"/>
      <c r="J248" s="41"/>
      <c r="K248" s="41"/>
      <c r="L248" s="45"/>
      <c r="M248" s="229"/>
      <c r="N248" s="230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136</v>
      </c>
      <c r="AU248" s="18" t="s">
        <v>85</v>
      </c>
    </row>
    <row r="249" s="2" customFormat="1">
      <c r="A249" s="39"/>
      <c r="B249" s="40"/>
      <c r="C249" s="41"/>
      <c r="D249" s="231" t="s">
        <v>138</v>
      </c>
      <c r="E249" s="41"/>
      <c r="F249" s="232" t="s">
        <v>318</v>
      </c>
      <c r="G249" s="41"/>
      <c r="H249" s="41"/>
      <c r="I249" s="228"/>
      <c r="J249" s="41"/>
      <c r="K249" s="41"/>
      <c r="L249" s="45"/>
      <c r="M249" s="229"/>
      <c r="N249" s="230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138</v>
      </c>
      <c r="AU249" s="18" t="s">
        <v>85</v>
      </c>
    </row>
    <row r="250" s="13" customFormat="1">
      <c r="A250" s="13"/>
      <c r="B250" s="233"/>
      <c r="C250" s="234"/>
      <c r="D250" s="226" t="s">
        <v>140</v>
      </c>
      <c r="E250" s="235" t="s">
        <v>19</v>
      </c>
      <c r="F250" s="236" t="s">
        <v>319</v>
      </c>
      <c r="G250" s="234"/>
      <c r="H250" s="235" t="s">
        <v>19</v>
      </c>
      <c r="I250" s="237"/>
      <c r="J250" s="234"/>
      <c r="K250" s="234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140</v>
      </c>
      <c r="AU250" s="242" t="s">
        <v>85</v>
      </c>
      <c r="AV250" s="13" t="s">
        <v>83</v>
      </c>
      <c r="AW250" s="13" t="s">
        <v>37</v>
      </c>
      <c r="AX250" s="13" t="s">
        <v>75</v>
      </c>
      <c r="AY250" s="242" t="s">
        <v>127</v>
      </c>
    </row>
    <row r="251" s="14" customFormat="1">
      <c r="A251" s="14"/>
      <c r="B251" s="243"/>
      <c r="C251" s="244"/>
      <c r="D251" s="226" t="s">
        <v>140</v>
      </c>
      <c r="E251" s="245" t="s">
        <v>19</v>
      </c>
      <c r="F251" s="246" t="s">
        <v>320</v>
      </c>
      <c r="G251" s="244"/>
      <c r="H251" s="247">
        <v>21.300000000000001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140</v>
      </c>
      <c r="AU251" s="253" t="s">
        <v>85</v>
      </c>
      <c r="AV251" s="14" t="s">
        <v>85</v>
      </c>
      <c r="AW251" s="14" t="s">
        <v>37</v>
      </c>
      <c r="AX251" s="14" t="s">
        <v>83</v>
      </c>
      <c r="AY251" s="253" t="s">
        <v>127</v>
      </c>
    </row>
    <row r="252" s="12" customFormat="1" ht="22.8" customHeight="1">
      <c r="A252" s="12"/>
      <c r="B252" s="197"/>
      <c r="C252" s="198"/>
      <c r="D252" s="199" t="s">
        <v>74</v>
      </c>
      <c r="E252" s="211" t="s">
        <v>208</v>
      </c>
      <c r="F252" s="211" t="s">
        <v>321</v>
      </c>
      <c r="G252" s="198"/>
      <c r="H252" s="198"/>
      <c r="I252" s="201"/>
      <c r="J252" s="212">
        <f>BK252</f>
        <v>0</v>
      </c>
      <c r="K252" s="198"/>
      <c r="L252" s="203"/>
      <c r="M252" s="204"/>
      <c r="N252" s="205"/>
      <c r="O252" s="205"/>
      <c r="P252" s="206">
        <f>SUM(P253:P262)</f>
        <v>0</v>
      </c>
      <c r="Q252" s="205"/>
      <c r="R252" s="206">
        <f>SUM(R253:R262)</f>
        <v>0</v>
      </c>
      <c r="S252" s="205"/>
      <c r="T252" s="207">
        <f>SUM(T253:T262)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8" t="s">
        <v>83</v>
      </c>
      <c r="AT252" s="209" t="s">
        <v>74</v>
      </c>
      <c r="AU252" s="209" t="s">
        <v>83</v>
      </c>
      <c r="AY252" s="208" t="s">
        <v>127</v>
      </c>
      <c r="BK252" s="210">
        <f>SUM(BK253:BK262)</f>
        <v>0</v>
      </c>
    </row>
    <row r="253" s="2" customFormat="1" ht="24.15" customHeight="1">
      <c r="A253" s="39"/>
      <c r="B253" s="40"/>
      <c r="C253" s="213" t="s">
        <v>322</v>
      </c>
      <c r="D253" s="213" t="s">
        <v>129</v>
      </c>
      <c r="E253" s="214" t="s">
        <v>323</v>
      </c>
      <c r="F253" s="215" t="s">
        <v>324</v>
      </c>
      <c r="G253" s="216" t="s">
        <v>325</v>
      </c>
      <c r="H253" s="217">
        <v>7</v>
      </c>
      <c r="I253" s="218"/>
      <c r="J253" s="219">
        <f>ROUND(I253*H253,2)</f>
        <v>0</v>
      </c>
      <c r="K253" s="215" t="s">
        <v>19</v>
      </c>
      <c r="L253" s="45"/>
      <c r="M253" s="220" t="s">
        <v>19</v>
      </c>
      <c r="N253" s="221" t="s">
        <v>46</v>
      </c>
      <c r="O253" s="85"/>
      <c r="P253" s="222">
        <f>O253*H253</f>
        <v>0</v>
      </c>
      <c r="Q253" s="222">
        <v>0</v>
      </c>
      <c r="R253" s="222">
        <f>Q253*H253</f>
        <v>0</v>
      </c>
      <c r="S253" s="222">
        <v>0</v>
      </c>
      <c r="T253" s="223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4" t="s">
        <v>134</v>
      </c>
      <c r="AT253" s="224" t="s">
        <v>129</v>
      </c>
      <c r="AU253" s="224" t="s">
        <v>85</v>
      </c>
      <c r="AY253" s="18" t="s">
        <v>127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8" t="s">
        <v>83</v>
      </c>
      <c r="BK253" s="225">
        <f>ROUND(I253*H253,2)</f>
        <v>0</v>
      </c>
      <c r="BL253" s="18" t="s">
        <v>134</v>
      </c>
      <c r="BM253" s="224" t="s">
        <v>326</v>
      </c>
    </row>
    <row r="254" s="2" customFormat="1">
      <c r="A254" s="39"/>
      <c r="B254" s="40"/>
      <c r="C254" s="41"/>
      <c r="D254" s="226" t="s">
        <v>136</v>
      </c>
      <c r="E254" s="41"/>
      <c r="F254" s="227" t="s">
        <v>327</v>
      </c>
      <c r="G254" s="41"/>
      <c r="H254" s="41"/>
      <c r="I254" s="228"/>
      <c r="J254" s="41"/>
      <c r="K254" s="41"/>
      <c r="L254" s="45"/>
      <c r="M254" s="229"/>
      <c r="N254" s="230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136</v>
      </c>
      <c r="AU254" s="18" t="s">
        <v>85</v>
      </c>
    </row>
    <row r="255" s="2" customFormat="1">
      <c r="A255" s="39"/>
      <c r="B255" s="40"/>
      <c r="C255" s="41"/>
      <c r="D255" s="226" t="s">
        <v>245</v>
      </c>
      <c r="E255" s="41"/>
      <c r="F255" s="275" t="s">
        <v>328</v>
      </c>
      <c r="G255" s="41"/>
      <c r="H255" s="41"/>
      <c r="I255" s="228"/>
      <c r="J255" s="41"/>
      <c r="K255" s="41"/>
      <c r="L255" s="45"/>
      <c r="M255" s="229"/>
      <c r="N255" s="230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245</v>
      </c>
      <c r="AU255" s="18" t="s">
        <v>85</v>
      </c>
    </row>
    <row r="256" s="13" customFormat="1">
      <c r="A256" s="13"/>
      <c r="B256" s="233"/>
      <c r="C256" s="234"/>
      <c r="D256" s="226" t="s">
        <v>140</v>
      </c>
      <c r="E256" s="235" t="s">
        <v>19</v>
      </c>
      <c r="F256" s="236" t="s">
        <v>141</v>
      </c>
      <c r="G256" s="234"/>
      <c r="H256" s="235" t="s">
        <v>19</v>
      </c>
      <c r="I256" s="237"/>
      <c r="J256" s="234"/>
      <c r="K256" s="234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140</v>
      </c>
      <c r="AU256" s="242" t="s">
        <v>85</v>
      </c>
      <c r="AV256" s="13" t="s">
        <v>83</v>
      </c>
      <c r="AW256" s="13" t="s">
        <v>37</v>
      </c>
      <c r="AX256" s="13" t="s">
        <v>75</v>
      </c>
      <c r="AY256" s="242" t="s">
        <v>127</v>
      </c>
    </row>
    <row r="257" s="14" customFormat="1">
      <c r="A257" s="14"/>
      <c r="B257" s="243"/>
      <c r="C257" s="244"/>
      <c r="D257" s="226" t="s">
        <v>140</v>
      </c>
      <c r="E257" s="245" t="s">
        <v>19</v>
      </c>
      <c r="F257" s="246" t="s">
        <v>329</v>
      </c>
      <c r="G257" s="244"/>
      <c r="H257" s="247">
        <v>7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140</v>
      </c>
      <c r="AU257" s="253" t="s">
        <v>85</v>
      </c>
      <c r="AV257" s="14" t="s">
        <v>85</v>
      </c>
      <c r="AW257" s="14" t="s">
        <v>37</v>
      </c>
      <c r="AX257" s="14" t="s">
        <v>83</v>
      </c>
      <c r="AY257" s="253" t="s">
        <v>127</v>
      </c>
    </row>
    <row r="258" s="2" customFormat="1" ht="16.5" customHeight="1">
      <c r="A258" s="39"/>
      <c r="B258" s="40"/>
      <c r="C258" s="213" t="s">
        <v>330</v>
      </c>
      <c r="D258" s="213" t="s">
        <v>129</v>
      </c>
      <c r="E258" s="214" t="s">
        <v>331</v>
      </c>
      <c r="F258" s="215" t="s">
        <v>332</v>
      </c>
      <c r="G258" s="216" t="s">
        <v>325</v>
      </c>
      <c r="H258" s="217">
        <v>4</v>
      </c>
      <c r="I258" s="218"/>
      <c r="J258" s="219">
        <f>ROUND(I258*H258,2)</f>
        <v>0</v>
      </c>
      <c r="K258" s="215" t="s">
        <v>19</v>
      </c>
      <c r="L258" s="45"/>
      <c r="M258" s="220" t="s">
        <v>19</v>
      </c>
      <c r="N258" s="221" t="s">
        <v>46</v>
      </c>
      <c r="O258" s="85"/>
      <c r="P258" s="222">
        <f>O258*H258</f>
        <v>0</v>
      </c>
      <c r="Q258" s="222">
        <v>0</v>
      </c>
      <c r="R258" s="222">
        <f>Q258*H258</f>
        <v>0</v>
      </c>
      <c r="S258" s="222">
        <v>0</v>
      </c>
      <c r="T258" s="223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4" t="s">
        <v>134</v>
      </c>
      <c r="AT258" s="224" t="s">
        <v>129</v>
      </c>
      <c r="AU258" s="224" t="s">
        <v>85</v>
      </c>
      <c r="AY258" s="18" t="s">
        <v>127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8" t="s">
        <v>83</v>
      </c>
      <c r="BK258" s="225">
        <f>ROUND(I258*H258,2)</f>
        <v>0</v>
      </c>
      <c r="BL258" s="18" t="s">
        <v>134</v>
      </c>
      <c r="BM258" s="224" t="s">
        <v>333</v>
      </c>
    </row>
    <row r="259" s="2" customFormat="1">
      <c r="A259" s="39"/>
      <c r="B259" s="40"/>
      <c r="C259" s="41"/>
      <c r="D259" s="226" t="s">
        <v>136</v>
      </c>
      <c r="E259" s="41"/>
      <c r="F259" s="227" t="s">
        <v>332</v>
      </c>
      <c r="G259" s="41"/>
      <c r="H259" s="41"/>
      <c r="I259" s="228"/>
      <c r="J259" s="41"/>
      <c r="K259" s="41"/>
      <c r="L259" s="45"/>
      <c r="M259" s="229"/>
      <c r="N259" s="230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136</v>
      </c>
      <c r="AU259" s="18" t="s">
        <v>85</v>
      </c>
    </row>
    <row r="260" s="2" customFormat="1">
      <c r="A260" s="39"/>
      <c r="B260" s="40"/>
      <c r="C260" s="41"/>
      <c r="D260" s="226" t="s">
        <v>245</v>
      </c>
      <c r="E260" s="41"/>
      <c r="F260" s="275" t="s">
        <v>334</v>
      </c>
      <c r="G260" s="41"/>
      <c r="H260" s="41"/>
      <c r="I260" s="228"/>
      <c r="J260" s="41"/>
      <c r="K260" s="41"/>
      <c r="L260" s="45"/>
      <c r="M260" s="229"/>
      <c r="N260" s="230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245</v>
      </c>
      <c r="AU260" s="18" t="s">
        <v>85</v>
      </c>
    </row>
    <row r="261" s="13" customFormat="1">
      <c r="A261" s="13"/>
      <c r="B261" s="233"/>
      <c r="C261" s="234"/>
      <c r="D261" s="226" t="s">
        <v>140</v>
      </c>
      <c r="E261" s="235" t="s">
        <v>19</v>
      </c>
      <c r="F261" s="236" t="s">
        <v>141</v>
      </c>
      <c r="G261" s="234"/>
      <c r="H261" s="235" t="s">
        <v>19</v>
      </c>
      <c r="I261" s="237"/>
      <c r="J261" s="234"/>
      <c r="K261" s="234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140</v>
      </c>
      <c r="AU261" s="242" t="s">
        <v>85</v>
      </c>
      <c r="AV261" s="13" t="s">
        <v>83</v>
      </c>
      <c r="AW261" s="13" t="s">
        <v>37</v>
      </c>
      <c r="AX261" s="13" t="s">
        <v>75</v>
      </c>
      <c r="AY261" s="242" t="s">
        <v>127</v>
      </c>
    </row>
    <row r="262" s="14" customFormat="1">
      <c r="A262" s="14"/>
      <c r="B262" s="243"/>
      <c r="C262" s="244"/>
      <c r="D262" s="226" t="s">
        <v>140</v>
      </c>
      <c r="E262" s="245" t="s">
        <v>19</v>
      </c>
      <c r="F262" s="246" t="s">
        <v>134</v>
      </c>
      <c r="G262" s="244"/>
      <c r="H262" s="247">
        <v>4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140</v>
      </c>
      <c r="AU262" s="253" t="s">
        <v>85</v>
      </c>
      <c r="AV262" s="14" t="s">
        <v>85</v>
      </c>
      <c r="AW262" s="14" t="s">
        <v>37</v>
      </c>
      <c r="AX262" s="14" t="s">
        <v>83</v>
      </c>
      <c r="AY262" s="253" t="s">
        <v>127</v>
      </c>
    </row>
    <row r="263" s="12" customFormat="1" ht="22.8" customHeight="1">
      <c r="A263" s="12"/>
      <c r="B263" s="197"/>
      <c r="C263" s="198"/>
      <c r="D263" s="199" t="s">
        <v>74</v>
      </c>
      <c r="E263" s="211" t="s">
        <v>335</v>
      </c>
      <c r="F263" s="211" t="s">
        <v>336</v>
      </c>
      <c r="G263" s="198"/>
      <c r="H263" s="198"/>
      <c r="I263" s="201"/>
      <c r="J263" s="212">
        <f>BK263</f>
        <v>0</v>
      </c>
      <c r="K263" s="198"/>
      <c r="L263" s="203"/>
      <c r="M263" s="204"/>
      <c r="N263" s="205"/>
      <c r="O263" s="205"/>
      <c r="P263" s="206">
        <f>SUM(P264:P286)</f>
        <v>0</v>
      </c>
      <c r="Q263" s="205"/>
      <c r="R263" s="206">
        <f>SUM(R264:R286)</f>
        <v>0</v>
      </c>
      <c r="S263" s="205"/>
      <c r="T263" s="207">
        <f>SUM(T264:T286)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8" t="s">
        <v>83</v>
      </c>
      <c r="AT263" s="209" t="s">
        <v>74</v>
      </c>
      <c r="AU263" s="209" t="s">
        <v>83</v>
      </c>
      <c r="AY263" s="208" t="s">
        <v>127</v>
      </c>
      <c r="BK263" s="210">
        <f>SUM(BK264:BK286)</f>
        <v>0</v>
      </c>
    </row>
    <row r="264" s="2" customFormat="1" ht="37.8" customHeight="1">
      <c r="A264" s="39"/>
      <c r="B264" s="40"/>
      <c r="C264" s="213" t="s">
        <v>337</v>
      </c>
      <c r="D264" s="213" t="s">
        <v>129</v>
      </c>
      <c r="E264" s="214" t="s">
        <v>338</v>
      </c>
      <c r="F264" s="215" t="s">
        <v>339</v>
      </c>
      <c r="G264" s="216" t="s">
        <v>340</v>
      </c>
      <c r="H264" s="217">
        <v>56.606000000000002</v>
      </c>
      <c r="I264" s="218"/>
      <c r="J264" s="219">
        <f>ROUND(I264*H264,2)</f>
        <v>0</v>
      </c>
      <c r="K264" s="215" t="s">
        <v>133</v>
      </c>
      <c r="L264" s="45"/>
      <c r="M264" s="220" t="s">
        <v>19</v>
      </c>
      <c r="N264" s="221" t="s">
        <v>46</v>
      </c>
      <c r="O264" s="85"/>
      <c r="P264" s="222">
        <f>O264*H264</f>
        <v>0</v>
      </c>
      <c r="Q264" s="222">
        <v>0</v>
      </c>
      <c r="R264" s="222">
        <f>Q264*H264</f>
        <v>0</v>
      </c>
      <c r="S264" s="222">
        <v>0</v>
      </c>
      <c r="T264" s="223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4" t="s">
        <v>134</v>
      </c>
      <c r="AT264" s="224" t="s">
        <v>129</v>
      </c>
      <c r="AU264" s="224" t="s">
        <v>85</v>
      </c>
      <c r="AY264" s="18" t="s">
        <v>127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8" t="s">
        <v>83</v>
      </c>
      <c r="BK264" s="225">
        <f>ROUND(I264*H264,2)</f>
        <v>0</v>
      </c>
      <c r="BL264" s="18" t="s">
        <v>134</v>
      </c>
      <c r="BM264" s="224" t="s">
        <v>341</v>
      </c>
    </row>
    <row r="265" s="2" customFormat="1">
      <c r="A265" s="39"/>
      <c r="B265" s="40"/>
      <c r="C265" s="41"/>
      <c r="D265" s="226" t="s">
        <v>136</v>
      </c>
      <c r="E265" s="41"/>
      <c r="F265" s="227" t="s">
        <v>342</v>
      </c>
      <c r="G265" s="41"/>
      <c r="H265" s="41"/>
      <c r="I265" s="228"/>
      <c r="J265" s="41"/>
      <c r="K265" s="41"/>
      <c r="L265" s="45"/>
      <c r="M265" s="229"/>
      <c r="N265" s="230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136</v>
      </c>
      <c r="AU265" s="18" t="s">
        <v>85</v>
      </c>
    </row>
    <row r="266" s="2" customFormat="1">
      <c r="A266" s="39"/>
      <c r="B266" s="40"/>
      <c r="C266" s="41"/>
      <c r="D266" s="231" t="s">
        <v>138</v>
      </c>
      <c r="E266" s="41"/>
      <c r="F266" s="232" t="s">
        <v>343</v>
      </c>
      <c r="G266" s="41"/>
      <c r="H266" s="41"/>
      <c r="I266" s="228"/>
      <c r="J266" s="41"/>
      <c r="K266" s="41"/>
      <c r="L266" s="45"/>
      <c r="M266" s="229"/>
      <c r="N266" s="230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138</v>
      </c>
      <c r="AU266" s="18" t="s">
        <v>85</v>
      </c>
    </row>
    <row r="267" s="13" customFormat="1">
      <c r="A267" s="13"/>
      <c r="B267" s="233"/>
      <c r="C267" s="234"/>
      <c r="D267" s="226" t="s">
        <v>140</v>
      </c>
      <c r="E267" s="235" t="s">
        <v>19</v>
      </c>
      <c r="F267" s="236" t="s">
        <v>141</v>
      </c>
      <c r="G267" s="234"/>
      <c r="H267" s="235" t="s">
        <v>19</v>
      </c>
      <c r="I267" s="237"/>
      <c r="J267" s="234"/>
      <c r="K267" s="234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140</v>
      </c>
      <c r="AU267" s="242" t="s">
        <v>85</v>
      </c>
      <c r="AV267" s="13" t="s">
        <v>83</v>
      </c>
      <c r="AW267" s="13" t="s">
        <v>37</v>
      </c>
      <c r="AX267" s="13" t="s">
        <v>75</v>
      </c>
      <c r="AY267" s="242" t="s">
        <v>127</v>
      </c>
    </row>
    <row r="268" s="14" customFormat="1">
      <c r="A268" s="14"/>
      <c r="B268" s="243"/>
      <c r="C268" s="244"/>
      <c r="D268" s="226" t="s">
        <v>140</v>
      </c>
      <c r="E268" s="245" t="s">
        <v>19</v>
      </c>
      <c r="F268" s="246" t="s">
        <v>344</v>
      </c>
      <c r="G268" s="244"/>
      <c r="H268" s="247">
        <v>56.606000000000002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140</v>
      </c>
      <c r="AU268" s="253" t="s">
        <v>85</v>
      </c>
      <c r="AV268" s="14" t="s">
        <v>85</v>
      </c>
      <c r="AW268" s="14" t="s">
        <v>37</v>
      </c>
      <c r="AX268" s="14" t="s">
        <v>83</v>
      </c>
      <c r="AY268" s="253" t="s">
        <v>127</v>
      </c>
    </row>
    <row r="269" s="2" customFormat="1" ht="24.15" customHeight="1">
      <c r="A269" s="39"/>
      <c r="B269" s="40"/>
      <c r="C269" s="213" t="s">
        <v>345</v>
      </c>
      <c r="D269" s="213" t="s">
        <v>129</v>
      </c>
      <c r="E269" s="214" t="s">
        <v>346</v>
      </c>
      <c r="F269" s="215" t="s">
        <v>347</v>
      </c>
      <c r="G269" s="216" t="s">
        <v>340</v>
      </c>
      <c r="H269" s="217">
        <v>56.606000000000002</v>
      </c>
      <c r="I269" s="218"/>
      <c r="J269" s="219">
        <f>ROUND(I269*H269,2)</f>
        <v>0</v>
      </c>
      <c r="K269" s="215" t="s">
        <v>133</v>
      </c>
      <c r="L269" s="45"/>
      <c r="M269" s="220" t="s">
        <v>19</v>
      </c>
      <c r="N269" s="221" t="s">
        <v>46</v>
      </c>
      <c r="O269" s="85"/>
      <c r="P269" s="222">
        <f>O269*H269</f>
        <v>0</v>
      </c>
      <c r="Q269" s="222">
        <v>0</v>
      </c>
      <c r="R269" s="222">
        <f>Q269*H269</f>
        <v>0</v>
      </c>
      <c r="S269" s="222">
        <v>0</v>
      </c>
      <c r="T269" s="223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4" t="s">
        <v>134</v>
      </c>
      <c r="AT269" s="224" t="s">
        <v>129</v>
      </c>
      <c r="AU269" s="224" t="s">
        <v>85</v>
      </c>
      <c r="AY269" s="18" t="s">
        <v>127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8" t="s">
        <v>83</v>
      </c>
      <c r="BK269" s="225">
        <f>ROUND(I269*H269,2)</f>
        <v>0</v>
      </c>
      <c r="BL269" s="18" t="s">
        <v>134</v>
      </c>
      <c r="BM269" s="224" t="s">
        <v>348</v>
      </c>
    </row>
    <row r="270" s="2" customFormat="1">
      <c r="A270" s="39"/>
      <c r="B270" s="40"/>
      <c r="C270" s="41"/>
      <c r="D270" s="226" t="s">
        <v>136</v>
      </c>
      <c r="E270" s="41"/>
      <c r="F270" s="227" t="s">
        <v>349</v>
      </c>
      <c r="G270" s="41"/>
      <c r="H270" s="41"/>
      <c r="I270" s="228"/>
      <c r="J270" s="41"/>
      <c r="K270" s="41"/>
      <c r="L270" s="45"/>
      <c r="M270" s="229"/>
      <c r="N270" s="230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136</v>
      </c>
      <c r="AU270" s="18" t="s">
        <v>85</v>
      </c>
    </row>
    <row r="271" s="2" customFormat="1">
      <c r="A271" s="39"/>
      <c r="B271" s="40"/>
      <c r="C271" s="41"/>
      <c r="D271" s="231" t="s">
        <v>138</v>
      </c>
      <c r="E271" s="41"/>
      <c r="F271" s="232" t="s">
        <v>350</v>
      </c>
      <c r="G271" s="41"/>
      <c r="H271" s="41"/>
      <c r="I271" s="228"/>
      <c r="J271" s="41"/>
      <c r="K271" s="41"/>
      <c r="L271" s="45"/>
      <c r="M271" s="229"/>
      <c r="N271" s="230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138</v>
      </c>
      <c r="AU271" s="18" t="s">
        <v>85</v>
      </c>
    </row>
    <row r="272" s="13" customFormat="1">
      <c r="A272" s="13"/>
      <c r="B272" s="233"/>
      <c r="C272" s="234"/>
      <c r="D272" s="226" t="s">
        <v>140</v>
      </c>
      <c r="E272" s="235" t="s">
        <v>19</v>
      </c>
      <c r="F272" s="236" t="s">
        <v>141</v>
      </c>
      <c r="G272" s="234"/>
      <c r="H272" s="235" t="s">
        <v>19</v>
      </c>
      <c r="I272" s="237"/>
      <c r="J272" s="234"/>
      <c r="K272" s="234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140</v>
      </c>
      <c r="AU272" s="242" t="s">
        <v>85</v>
      </c>
      <c r="AV272" s="13" t="s">
        <v>83</v>
      </c>
      <c r="AW272" s="13" t="s">
        <v>37</v>
      </c>
      <c r="AX272" s="13" t="s">
        <v>75</v>
      </c>
      <c r="AY272" s="242" t="s">
        <v>127</v>
      </c>
    </row>
    <row r="273" s="14" customFormat="1">
      <c r="A273" s="14"/>
      <c r="B273" s="243"/>
      <c r="C273" s="244"/>
      <c r="D273" s="226" t="s">
        <v>140</v>
      </c>
      <c r="E273" s="245" t="s">
        <v>19</v>
      </c>
      <c r="F273" s="246" t="s">
        <v>344</v>
      </c>
      <c r="G273" s="244"/>
      <c r="H273" s="247">
        <v>56.606000000000002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140</v>
      </c>
      <c r="AU273" s="253" t="s">
        <v>85</v>
      </c>
      <c r="AV273" s="14" t="s">
        <v>85</v>
      </c>
      <c r="AW273" s="14" t="s">
        <v>37</v>
      </c>
      <c r="AX273" s="14" t="s">
        <v>75</v>
      </c>
      <c r="AY273" s="253" t="s">
        <v>127</v>
      </c>
    </row>
    <row r="274" s="15" customFormat="1">
      <c r="A274" s="15"/>
      <c r="B274" s="254"/>
      <c r="C274" s="255"/>
      <c r="D274" s="226" t="s">
        <v>140</v>
      </c>
      <c r="E274" s="256" t="s">
        <v>19</v>
      </c>
      <c r="F274" s="257" t="s">
        <v>145</v>
      </c>
      <c r="G274" s="255"/>
      <c r="H274" s="258">
        <v>56.606000000000002</v>
      </c>
      <c r="I274" s="259"/>
      <c r="J274" s="255"/>
      <c r="K274" s="255"/>
      <c r="L274" s="260"/>
      <c r="M274" s="261"/>
      <c r="N274" s="262"/>
      <c r="O274" s="262"/>
      <c r="P274" s="262"/>
      <c r="Q274" s="262"/>
      <c r="R274" s="262"/>
      <c r="S274" s="262"/>
      <c r="T274" s="263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4" t="s">
        <v>140</v>
      </c>
      <c r="AU274" s="264" t="s">
        <v>85</v>
      </c>
      <c r="AV274" s="15" t="s">
        <v>134</v>
      </c>
      <c r="AW274" s="15" t="s">
        <v>37</v>
      </c>
      <c r="AX274" s="15" t="s">
        <v>83</v>
      </c>
      <c r="AY274" s="264" t="s">
        <v>127</v>
      </c>
    </row>
    <row r="275" s="2" customFormat="1" ht="24.15" customHeight="1">
      <c r="A275" s="39"/>
      <c r="B275" s="40"/>
      <c r="C275" s="213" t="s">
        <v>351</v>
      </c>
      <c r="D275" s="213" t="s">
        <v>129</v>
      </c>
      <c r="E275" s="214" t="s">
        <v>352</v>
      </c>
      <c r="F275" s="215" t="s">
        <v>353</v>
      </c>
      <c r="G275" s="216" t="s">
        <v>340</v>
      </c>
      <c r="H275" s="217">
        <v>679.27200000000005</v>
      </c>
      <c r="I275" s="218"/>
      <c r="J275" s="219">
        <f>ROUND(I275*H275,2)</f>
        <v>0</v>
      </c>
      <c r="K275" s="215" t="s">
        <v>133</v>
      </c>
      <c r="L275" s="45"/>
      <c r="M275" s="220" t="s">
        <v>19</v>
      </c>
      <c r="N275" s="221" t="s">
        <v>46</v>
      </c>
      <c r="O275" s="85"/>
      <c r="P275" s="222">
        <f>O275*H275</f>
        <v>0</v>
      </c>
      <c r="Q275" s="222">
        <v>0</v>
      </c>
      <c r="R275" s="222">
        <f>Q275*H275</f>
        <v>0</v>
      </c>
      <c r="S275" s="222">
        <v>0</v>
      </c>
      <c r="T275" s="223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4" t="s">
        <v>134</v>
      </c>
      <c r="AT275" s="224" t="s">
        <v>129</v>
      </c>
      <c r="AU275" s="224" t="s">
        <v>85</v>
      </c>
      <c r="AY275" s="18" t="s">
        <v>127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8" t="s">
        <v>83</v>
      </c>
      <c r="BK275" s="225">
        <f>ROUND(I275*H275,2)</f>
        <v>0</v>
      </c>
      <c r="BL275" s="18" t="s">
        <v>134</v>
      </c>
      <c r="BM275" s="224" t="s">
        <v>354</v>
      </c>
    </row>
    <row r="276" s="2" customFormat="1">
      <c r="A276" s="39"/>
      <c r="B276" s="40"/>
      <c r="C276" s="41"/>
      <c r="D276" s="226" t="s">
        <v>136</v>
      </c>
      <c r="E276" s="41"/>
      <c r="F276" s="227" t="s">
        <v>355</v>
      </c>
      <c r="G276" s="41"/>
      <c r="H276" s="41"/>
      <c r="I276" s="228"/>
      <c r="J276" s="41"/>
      <c r="K276" s="41"/>
      <c r="L276" s="45"/>
      <c r="M276" s="229"/>
      <c r="N276" s="230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136</v>
      </c>
      <c r="AU276" s="18" t="s">
        <v>85</v>
      </c>
    </row>
    <row r="277" s="2" customFormat="1">
      <c r="A277" s="39"/>
      <c r="B277" s="40"/>
      <c r="C277" s="41"/>
      <c r="D277" s="231" t="s">
        <v>138</v>
      </c>
      <c r="E277" s="41"/>
      <c r="F277" s="232" t="s">
        <v>356</v>
      </c>
      <c r="G277" s="41"/>
      <c r="H277" s="41"/>
      <c r="I277" s="228"/>
      <c r="J277" s="41"/>
      <c r="K277" s="41"/>
      <c r="L277" s="45"/>
      <c r="M277" s="229"/>
      <c r="N277" s="230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138</v>
      </c>
      <c r="AU277" s="18" t="s">
        <v>85</v>
      </c>
    </row>
    <row r="278" s="13" customFormat="1">
      <c r="A278" s="13"/>
      <c r="B278" s="233"/>
      <c r="C278" s="234"/>
      <c r="D278" s="226" t="s">
        <v>140</v>
      </c>
      <c r="E278" s="235" t="s">
        <v>19</v>
      </c>
      <c r="F278" s="236" t="s">
        <v>141</v>
      </c>
      <c r="G278" s="234"/>
      <c r="H278" s="235" t="s">
        <v>19</v>
      </c>
      <c r="I278" s="237"/>
      <c r="J278" s="234"/>
      <c r="K278" s="234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140</v>
      </c>
      <c r="AU278" s="242" t="s">
        <v>85</v>
      </c>
      <c r="AV278" s="13" t="s">
        <v>83</v>
      </c>
      <c r="AW278" s="13" t="s">
        <v>37</v>
      </c>
      <c r="AX278" s="13" t="s">
        <v>75</v>
      </c>
      <c r="AY278" s="242" t="s">
        <v>127</v>
      </c>
    </row>
    <row r="279" s="14" customFormat="1">
      <c r="A279" s="14"/>
      <c r="B279" s="243"/>
      <c r="C279" s="244"/>
      <c r="D279" s="226" t="s">
        <v>140</v>
      </c>
      <c r="E279" s="245" t="s">
        <v>19</v>
      </c>
      <c r="F279" s="246" t="s">
        <v>357</v>
      </c>
      <c r="G279" s="244"/>
      <c r="H279" s="247">
        <v>679.27200000000005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140</v>
      </c>
      <c r="AU279" s="253" t="s">
        <v>85</v>
      </c>
      <c r="AV279" s="14" t="s">
        <v>85</v>
      </c>
      <c r="AW279" s="14" t="s">
        <v>37</v>
      </c>
      <c r="AX279" s="14" t="s">
        <v>75</v>
      </c>
      <c r="AY279" s="253" t="s">
        <v>127</v>
      </c>
    </row>
    <row r="280" s="15" customFormat="1">
      <c r="A280" s="15"/>
      <c r="B280" s="254"/>
      <c r="C280" s="255"/>
      <c r="D280" s="226" t="s">
        <v>140</v>
      </c>
      <c r="E280" s="256" t="s">
        <v>19</v>
      </c>
      <c r="F280" s="257" t="s">
        <v>145</v>
      </c>
      <c r="G280" s="255"/>
      <c r="H280" s="258">
        <v>679.27200000000005</v>
      </c>
      <c r="I280" s="259"/>
      <c r="J280" s="255"/>
      <c r="K280" s="255"/>
      <c r="L280" s="260"/>
      <c r="M280" s="261"/>
      <c r="N280" s="262"/>
      <c r="O280" s="262"/>
      <c r="P280" s="262"/>
      <c r="Q280" s="262"/>
      <c r="R280" s="262"/>
      <c r="S280" s="262"/>
      <c r="T280" s="263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4" t="s">
        <v>140</v>
      </c>
      <c r="AU280" s="264" t="s">
        <v>85</v>
      </c>
      <c r="AV280" s="15" t="s">
        <v>134</v>
      </c>
      <c r="AW280" s="15" t="s">
        <v>37</v>
      </c>
      <c r="AX280" s="15" t="s">
        <v>83</v>
      </c>
      <c r="AY280" s="264" t="s">
        <v>127</v>
      </c>
    </row>
    <row r="281" s="2" customFormat="1" ht="21.75" customHeight="1">
      <c r="A281" s="39"/>
      <c r="B281" s="40"/>
      <c r="C281" s="213" t="s">
        <v>358</v>
      </c>
      <c r="D281" s="213" t="s">
        <v>129</v>
      </c>
      <c r="E281" s="214" t="s">
        <v>359</v>
      </c>
      <c r="F281" s="215" t="s">
        <v>360</v>
      </c>
      <c r="G281" s="216" t="s">
        <v>340</v>
      </c>
      <c r="H281" s="217">
        <v>56.606000000000002</v>
      </c>
      <c r="I281" s="218"/>
      <c r="J281" s="219">
        <f>ROUND(I281*H281,2)</f>
        <v>0</v>
      </c>
      <c r="K281" s="215" t="s">
        <v>133</v>
      </c>
      <c r="L281" s="45"/>
      <c r="M281" s="220" t="s">
        <v>19</v>
      </c>
      <c r="N281" s="221" t="s">
        <v>46</v>
      </c>
      <c r="O281" s="85"/>
      <c r="P281" s="222">
        <f>O281*H281</f>
        <v>0</v>
      </c>
      <c r="Q281" s="222">
        <v>0</v>
      </c>
      <c r="R281" s="222">
        <f>Q281*H281</f>
        <v>0</v>
      </c>
      <c r="S281" s="222">
        <v>0</v>
      </c>
      <c r="T281" s="223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4" t="s">
        <v>134</v>
      </c>
      <c r="AT281" s="224" t="s">
        <v>129</v>
      </c>
      <c r="AU281" s="224" t="s">
        <v>85</v>
      </c>
      <c r="AY281" s="18" t="s">
        <v>127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8" t="s">
        <v>83</v>
      </c>
      <c r="BK281" s="225">
        <f>ROUND(I281*H281,2)</f>
        <v>0</v>
      </c>
      <c r="BL281" s="18" t="s">
        <v>134</v>
      </c>
      <c r="BM281" s="224" t="s">
        <v>361</v>
      </c>
    </row>
    <row r="282" s="2" customFormat="1">
      <c r="A282" s="39"/>
      <c r="B282" s="40"/>
      <c r="C282" s="41"/>
      <c r="D282" s="226" t="s">
        <v>136</v>
      </c>
      <c r="E282" s="41"/>
      <c r="F282" s="227" t="s">
        <v>362</v>
      </c>
      <c r="G282" s="41"/>
      <c r="H282" s="41"/>
      <c r="I282" s="228"/>
      <c r="J282" s="41"/>
      <c r="K282" s="41"/>
      <c r="L282" s="45"/>
      <c r="M282" s="229"/>
      <c r="N282" s="230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136</v>
      </c>
      <c r="AU282" s="18" t="s">
        <v>85</v>
      </c>
    </row>
    <row r="283" s="2" customFormat="1">
      <c r="A283" s="39"/>
      <c r="B283" s="40"/>
      <c r="C283" s="41"/>
      <c r="D283" s="231" t="s">
        <v>138</v>
      </c>
      <c r="E283" s="41"/>
      <c r="F283" s="232" t="s">
        <v>363</v>
      </c>
      <c r="G283" s="41"/>
      <c r="H283" s="41"/>
      <c r="I283" s="228"/>
      <c r="J283" s="41"/>
      <c r="K283" s="41"/>
      <c r="L283" s="45"/>
      <c r="M283" s="229"/>
      <c r="N283" s="230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138</v>
      </c>
      <c r="AU283" s="18" t="s">
        <v>85</v>
      </c>
    </row>
    <row r="284" s="13" customFormat="1">
      <c r="A284" s="13"/>
      <c r="B284" s="233"/>
      <c r="C284" s="234"/>
      <c r="D284" s="226" t="s">
        <v>140</v>
      </c>
      <c r="E284" s="235" t="s">
        <v>19</v>
      </c>
      <c r="F284" s="236" t="s">
        <v>141</v>
      </c>
      <c r="G284" s="234"/>
      <c r="H284" s="235" t="s">
        <v>19</v>
      </c>
      <c r="I284" s="237"/>
      <c r="J284" s="234"/>
      <c r="K284" s="234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140</v>
      </c>
      <c r="AU284" s="242" t="s">
        <v>85</v>
      </c>
      <c r="AV284" s="13" t="s">
        <v>83</v>
      </c>
      <c r="AW284" s="13" t="s">
        <v>37</v>
      </c>
      <c r="AX284" s="13" t="s">
        <v>75</v>
      </c>
      <c r="AY284" s="242" t="s">
        <v>127</v>
      </c>
    </row>
    <row r="285" s="14" customFormat="1">
      <c r="A285" s="14"/>
      <c r="B285" s="243"/>
      <c r="C285" s="244"/>
      <c r="D285" s="226" t="s">
        <v>140</v>
      </c>
      <c r="E285" s="245" t="s">
        <v>19</v>
      </c>
      <c r="F285" s="246" t="s">
        <v>344</v>
      </c>
      <c r="G285" s="244"/>
      <c r="H285" s="247">
        <v>56.606000000000002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140</v>
      </c>
      <c r="AU285" s="253" t="s">
        <v>85</v>
      </c>
      <c r="AV285" s="14" t="s">
        <v>85</v>
      </c>
      <c r="AW285" s="14" t="s">
        <v>37</v>
      </c>
      <c r="AX285" s="14" t="s">
        <v>75</v>
      </c>
      <c r="AY285" s="253" t="s">
        <v>127</v>
      </c>
    </row>
    <row r="286" s="15" customFormat="1">
      <c r="A286" s="15"/>
      <c r="B286" s="254"/>
      <c r="C286" s="255"/>
      <c r="D286" s="226" t="s">
        <v>140</v>
      </c>
      <c r="E286" s="256" t="s">
        <v>19</v>
      </c>
      <c r="F286" s="257" t="s">
        <v>145</v>
      </c>
      <c r="G286" s="255"/>
      <c r="H286" s="258">
        <v>56.606000000000002</v>
      </c>
      <c r="I286" s="259"/>
      <c r="J286" s="255"/>
      <c r="K286" s="255"/>
      <c r="L286" s="260"/>
      <c r="M286" s="261"/>
      <c r="N286" s="262"/>
      <c r="O286" s="262"/>
      <c r="P286" s="262"/>
      <c r="Q286" s="262"/>
      <c r="R286" s="262"/>
      <c r="S286" s="262"/>
      <c r="T286" s="263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4" t="s">
        <v>140</v>
      </c>
      <c r="AU286" s="264" t="s">
        <v>85</v>
      </c>
      <c r="AV286" s="15" t="s">
        <v>134</v>
      </c>
      <c r="AW286" s="15" t="s">
        <v>37</v>
      </c>
      <c r="AX286" s="15" t="s">
        <v>83</v>
      </c>
      <c r="AY286" s="264" t="s">
        <v>127</v>
      </c>
    </row>
    <row r="287" s="12" customFormat="1" ht="22.8" customHeight="1">
      <c r="A287" s="12"/>
      <c r="B287" s="197"/>
      <c r="C287" s="198"/>
      <c r="D287" s="199" t="s">
        <v>74</v>
      </c>
      <c r="E287" s="211" t="s">
        <v>364</v>
      </c>
      <c r="F287" s="211" t="s">
        <v>365</v>
      </c>
      <c r="G287" s="198"/>
      <c r="H287" s="198"/>
      <c r="I287" s="201"/>
      <c r="J287" s="212">
        <f>BK287</f>
        <v>0</v>
      </c>
      <c r="K287" s="198"/>
      <c r="L287" s="203"/>
      <c r="M287" s="204"/>
      <c r="N287" s="205"/>
      <c r="O287" s="205"/>
      <c r="P287" s="206">
        <f>SUM(P288:P290)</f>
        <v>0</v>
      </c>
      <c r="Q287" s="205"/>
      <c r="R287" s="206">
        <f>SUM(R288:R290)</f>
        <v>0</v>
      </c>
      <c r="S287" s="205"/>
      <c r="T287" s="207">
        <f>SUM(T288:T290)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8" t="s">
        <v>83</v>
      </c>
      <c r="AT287" s="209" t="s">
        <v>74</v>
      </c>
      <c r="AU287" s="209" t="s">
        <v>83</v>
      </c>
      <c r="AY287" s="208" t="s">
        <v>127</v>
      </c>
      <c r="BK287" s="210">
        <f>SUM(BK288:BK290)</f>
        <v>0</v>
      </c>
    </row>
    <row r="288" s="2" customFormat="1" ht="16.5" customHeight="1">
      <c r="A288" s="39"/>
      <c r="B288" s="40"/>
      <c r="C288" s="213" t="s">
        <v>366</v>
      </c>
      <c r="D288" s="213" t="s">
        <v>129</v>
      </c>
      <c r="E288" s="214" t="s">
        <v>367</v>
      </c>
      <c r="F288" s="215" t="s">
        <v>368</v>
      </c>
      <c r="G288" s="216" t="s">
        <v>340</v>
      </c>
      <c r="H288" s="217">
        <v>219.99100000000001</v>
      </c>
      <c r="I288" s="218"/>
      <c r="J288" s="219">
        <f>ROUND(I288*H288,2)</f>
        <v>0</v>
      </c>
      <c r="K288" s="215" t="s">
        <v>133</v>
      </c>
      <c r="L288" s="45"/>
      <c r="M288" s="220" t="s">
        <v>19</v>
      </c>
      <c r="N288" s="221" t="s">
        <v>46</v>
      </c>
      <c r="O288" s="85"/>
      <c r="P288" s="222">
        <f>O288*H288</f>
        <v>0</v>
      </c>
      <c r="Q288" s="222">
        <v>0</v>
      </c>
      <c r="R288" s="222">
        <f>Q288*H288</f>
        <v>0</v>
      </c>
      <c r="S288" s="222">
        <v>0</v>
      </c>
      <c r="T288" s="223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4" t="s">
        <v>134</v>
      </c>
      <c r="AT288" s="224" t="s">
        <v>129</v>
      </c>
      <c r="AU288" s="224" t="s">
        <v>85</v>
      </c>
      <c r="AY288" s="18" t="s">
        <v>127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8" t="s">
        <v>83</v>
      </c>
      <c r="BK288" s="225">
        <f>ROUND(I288*H288,2)</f>
        <v>0</v>
      </c>
      <c r="BL288" s="18" t="s">
        <v>134</v>
      </c>
      <c r="BM288" s="224" t="s">
        <v>369</v>
      </c>
    </row>
    <row r="289" s="2" customFormat="1">
      <c r="A289" s="39"/>
      <c r="B289" s="40"/>
      <c r="C289" s="41"/>
      <c r="D289" s="226" t="s">
        <v>136</v>
      </c>
      <c r="E289" s="41"/>
      <c r="F289" s="227" t="s">
        <v>370</v>
      </c>
      <c r="G289" s="41"/>
      <c r="H289" s="41"/>
      <c r="I289" s="228"/>
      <c r="J289" s="41"/>
      <c r="K289" s="41"/>
      <c r="L289" s="45"/>
      <c r="M289" s="229"/>
      <c r="N289" s="230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136</v>
      </c>
      <c r="AU289" s="18" t="s">
        <v>85</v>
      </c>
    </row>
    <row r="290" s="2" customFormat="1">
      <c r="A290" s="39"/>
      <c r="B290" s="40"/>
      <c r="C290" s="41"/>
      <c r="D290" s="231" t="s">
        <v>138</v>
      </c>
      <c r="E290" s="41"/>
      <c r="F290" s="232" t="s">
        <v>371</v>
      </c>
      <c r="G290" s="41"/>
      <c r="H290" s="41"/>
      <c r="I290" s="228"/>
      <c r="J290" s="41"/>
      <c r="K290" s="41"/>
      <c r="L290" s="45"/>
      <c r="M290" s="276"/>
      <c r="N290" s="277"/>
      <c r="O290" s="278"/>
      <c r="P290" s="278"/>
      <c r="Q290" s="278"/>
      <c r="R290" s="278"/>
      <c r="S290" s="278"/>
      <c r="T290" s="279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138</v>
      </c>
      <c r="AU290" s="18" t="s">
        <v>85</v>
      </c>
    </row>
    <row r="291" s="2" customFormat="1" ht="6.96" customHeight="1">
      <c r="A291" s="39"/>
      <c r="B291" s="60"/>
      <c r="C291" s="61"/>
      <c r="D291" s="61"/>
      <c r="E291" s="61"/>
      <c r="F291" s="61"/>
      <c r="G291" s="61"/>
      <c r="H291" s="61"/>
      <c r="I291" s="61"/>
      <c r="J291" s="61"/>
      <c r="K291" s="61"/>
      <c r="L291" s="45"/>
      <c r="M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</row>
  </sheetData>
  <sheetProtection sheet="1" autoFilter="0" formatColumns="0" formatRows="0" objects="1" scenarios="1" spinCount="100000" saltValue="mTDAvkX+9d15HRwD54FsSDnA7ISk2jJ+qp7qHb6y3TV/dckilzaUiAaj1P6OhdVxRFio4YrvHwvjM8hFwac5hw==" hashValue="VGDZKNIPPMQ9MHcFRpsKzvRvCqh+ZviZL7dVoDVnlZt1+ayfZsDb4I1S3AVDvPleduIcTUW6pGbMQgnnaCzQZw==" algorithmName="SHA-512" password="CC35"/>
  <autoFilter ref="C84:K29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3_02/114203102"/>
    <hyperlink ref="F98" r:id="rId2" display="https://podminky.urs.cz/item/CS_URS_2023_02/121151123"/>
    <hyperlink ref="F107" r:id="rId3" display="https://podminky.urs.cz/item/CS_URS_2023_02/122251406"/>
    <hyperlink ref="F115" r:id="rId4" display="https://podminky.urs.cz/item/CS_URS_2023_02/124253102"/>
    <hyperlink ref="F125" r:id="rId5" display="https://podminky.urs.cz/item/CS_URS_2023_02/162251102"/>
    <hyperlink ref="F134" r:id="rId6" display="https://podminky.urs.cz/item/CS_URS_2023_02/162351103"/>
    <hyperlink ref="F144" r:id="rId7" display="https://podminky.urs.cz/item/CS_URS_2023_02/167151111"/>
    <hyperlink ref="F156" r:id="rId8" display="https://podminky.urs.cz/item/CS_URS_2023_02/171151103"/>
    <hyperlink ref="F161" r:id="rId9" display="https://podminky.urs.cz/item/CS_URS_2023_02/174151101"/>
    <hyperlink ref="F174" r:id="rId10" display="https://podminky.urs.cz/item/CS_URS_2023_02/181351113"/>
    <hyperlink ref="F179" r:id="rId11" display="https://podminky.urs.cz/item/CS_URS_2023_02/181351115"/>
    <hyperlink ref="F184" r:id="rId12" display="https://podminky.urs.cz/item/CS_URS_2023_02/181451121"/>
    <hyperlink ref="F193" r:id="rId13" display="https://podminky.urs.cz/item/CS_URS_2023_02/181951111"/>
    <hyperlink ref="F198" r:id="rId14" display="https://podminky.urs.cz/item/CS_URS_2023_02/181951112"/>
    <hyperlink ref="F205" r:id="rId15" display="https://podminky.urs.cz/item/CS_URS_2023_02/182151111"/>
    <hyperlink ref="F214" r:id="rId16" display="https://podminky.urs.cz/item/CS_URS_2023_02/451561112"/>
    <hyperlink ref="F221" r:id="rId17" display="https://podminky.urs.cz/item/CS_URS_2023_02/462511270"/>
    <hyperlink ref="F229" r:id="rId18" display="https://podminky.urs.cz/item/CS_URS_2023_02/462519002"/>
    <hyperlink ref="F236" r:id="rId19" display="https://podminky.urs.cz/item/CS_URS_2023_02/463211152"/>
    <hyperlink ref="F242" r:id="rId20" display="https://podminky.urs.cz/item/CS_URS_2023_02/463211153"/>
    <hyperlink ref="F249" r:id="rId21" display="https://podminky.urs.cz/item/CS_URS_2023_02/465511427"/>
    <hyperlink ref="F266" r:id="rId22" display="https://podminky.urs.cz/item/CS_URS_2023_02/997013861"/>
    <hyperlink ref="F271" r:id="rId23" display="https://podminky.urs.cz/item/CS_URS_2023_02/997321511"/>
    <hyperlink ref="F277" r:id="rId24" display="https://podminky.urs.cz/item/CS_URS_2023_02/997321519"/>
    <hyperlink ref="F283" r:id="rId25" display="https://podminky.urs.cz/item/CS_URS_2023_02/997321611"/>
    <hyperlink ref="F290" r:id="rId26" display="https://podminky.urs.cz/item/CS_URS_2023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99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Revitalizace Banínského potoka</v>
      </c>
      <c r="F7" s="143"/>
      <c r="G7" s="143"/>
      <c r="H7" s="143"/>
      <c r="L7" s="21"/>
    </row>
    <row r="8" s="1" customFormat="1" ht="12" customHeight="1">
      <c r="B8" s="21"/>
      <c r="D8" s="143" t="s">
        <v>100</v>
      </c>
      <c r="L8" s="21"/>
    </row>
    <row r="9" s="2" customFormat="1" ht="16.5" customHeight="1">
      <c r="A9" s="39"/>
      <c r="B9" s="45"/>
      <c r="C9" s="39"/>
      <c r="D9" s="39"/>
      <c r="E9" s="144" t="s">
        <v>372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373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374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1. 11. 2023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">
        <v>34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29</v>
      </c>
      <c r="J26" s="134" t="s">
        <v>36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40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ROUND(J87,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ROUND((SUM(BE87:BE186)),  2)</f>
        <v>0</v>
      </c>
      <c r="G35" s="39"/>
      <c r="H35" s="39"/>
      <c r="I35" s="158">
        <v>0.20999999999999999</v>
      </c>
      <c r="J35" s="157">
        <f>ROUND(((SUM(BE87:BE186))*I35),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ROUND((SUM(BF87:BF186)),  2)</f>
        <v>0</v>
      </c>
      <c r="G36" s="39"/>
      <c r="H36" s="39"/>
      <c r="I36" s="158">
        <v>0.14999999999999999</v>
      </c>
      <c r="J36" s="157">
        <f>ROUND(((SUM(BF87:BF186))*I36),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ROUND((SUM(BG87:BG186)),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ROUND((SUM(BH87:BH186)),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ROUND((SUM(BI87:BI186)),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102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Revitalizace Banínského potoka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372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373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02.1 - Kácení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Banín</v>
      </c>
      <c r="G56" s="41"/>
      <c r="H56" s="41"/>
      <c r="I56" s="33" t="s">
        <v>23</v>
      </c>
      <c r="J56" s="73" t="str">
        <f>IF(J14="","",J14)</f>
        <v>1. 11. 2023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Povodí Moravy, s. p.</v>
      </c>
      <c r="G58" s="41"/>
      <c r="H58" s="41"/>
      <c r="I58" s="33" t="s">
        <v>33</v>
      </c>
      <c r="J58" s="37" t="str">
        <f>E23</f>
        <v xml:space="preserve">Envicons, s.r.o.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 xml:space="preserve">Envicons, s.r.o.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103</v>
      </c>
      <c r="D61" s="172"/>
      <c r="E61" s="172"/>
      <c r="F61" s="172"/>
      <c r="G61" s="172"/>
      <c r="H61" s="172"/>
      <c r="I61" s="172"/>
      <c r="J61" s="173" t="s">
        <v>104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105</v>
      </c>
    </row>
    <row r="64" s="9" customFormat="1" ht="24.96" customHeight="1">
      <c r="A64" s="9"/>
      <c r="B64" s="175"/>
      <c r="C64" s="176"/>
      <c r="D64" s="177" t="s">
        <v>106</v>
      </c>
      <c r="E64" s="178"/>
      <c r="F64" s="178"/>
      <c r="G64" s="178"/>
      <c r="H64" s="178"/>
      <c r="I64" s="178"/>
      <c r="J64" s="179">
        <f>J88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107</v>
      </c>
      <c r="E65" s="183"/>
      <c r="F65" s="183"/>
      <c r="G65" s="183"/>
      <c r="H65" s="183"/>
      <c r="I65" s="183"/>
      <c r="J65" s="184">
        <f>J89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112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0" t="str">
        <f>E7</f>
        <v>Revitalizace Banínského potoka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100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0" t="s">
        <v>372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373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SO 02.1 - Kácení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>Banín</v>
      </c>
      <c r="G81" s="41"/>
      <c r="H81" s="41"/>
      <c r="I81" s="33" t="s">
        <v>23</v>
      </c>
      <c r="J81" s="73" t="str">
        <f>IF(J14="","",J14)</f>
        <v>1. 11. 2023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E17</f>
        <v>Povodí Moravy, s. p.</v>
      </c>
      <c r="G83" s="41"/>
      <c r="H83" s="41"/>
      <c r="I83" s="33" t="s">
        <v>33</v>
      </c>
      <c r="J83" s="37" t="str">
        <f>E23</f>
        <v xml:space="preserve">Envicons, s.r.o. 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31</v>
      </c>
      <c r="D84" s="41"/>
      <c r="E84" s="41"/>
      <c r="F84" s="28" t="str">
        <f>IF(E20="","",E20)</f>
        <v>Vyplň údaj</v>
      </c>
      <c r="G84" s="41"/>
      <c r="H84" s="41"/>
      <c r="I84" s="33" t="s">
        <v>38</v>
      </c>
      <c r="J84" s="37" t="str">
        <f>E26</f>
        <v xml:space="preserve">Envicons, s.r.o. 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6"/>
      <c r="B86" s="187"/>
      <c r="C86" s="188" t="s">
        <v>113</v>
      </c>
      <c r="D86" s="189" t="s">
        <v>60</v>
      </c>
      <c r="E86" s="189" t="s">
        <v>56</v>
      </c>
      <c r="F86" s="189" t="s">
        <v>57</v>
      </c>
      <c r="G86" s="189" t="s">
        <v>114</v>
      </c>
      <c r="H86" s="189" t="s">
        <v>115</v>
      </c>
      <c r="I86" s="189" t="s">
        <v>116</v>
      </c>
      <c r="J86" s="189" t="s">
        <v>104</v>
      </c>
      <c r="K86" s="190" t="s">
        <v>117</v>
      </c>
      <c r="L86" s="191"/>
      <c r="M86" s="93" t="s">
        <v>19</v>
      </c>
      <c r="N86" s="94" t="s">
        <v>45</v>
      </c>
      <c r="O86" s="94" t="s">
        <v>118</v>
      </c>
      <c r="P86" s="94" t="s">
        <v>119</v>
      </c>
      <c r="Q86" s="94" t="s">
        <v>120</v>
      </c>
      <c r="R86" s="94" t="s">
        <v>121</v>
      </c>
      <c r="S86" s="94" t="s">
        <v>122</v>
      </c>
      <c r="T86" s="95" t="s">
        <v>123</v>
      </c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</row>
    <row r="87" s="2" customFormat="1" ht="22.8" customHeight="1">
      <c r="A87" s="39"/>
      <c r="B87" s="40"/>
      <c r="C87" s="100" t="s">
        <v>124</v>
      </c>
      <c r="D87" s="41"/>
      <c r="E87" s="41"/>
      <c r="F87" s="41"/>
      <c r="G87" s="41"/>
      <c r="H87" s="41"/>
      <c r="I87" s="41"/>
      <c r="J87" s="192">
        <f>BK87</f>
        <v>0</v>
      </c>
      <c r="K87" s="41"/>
      <c r="L87" s="45"/>
      <c r="M87" s="96"/>
      <c r="N87" s="193"/>
      <c r="O87" s="97"/>
      <c r="P87" s="194">
        <f>P88</f>
        <v>0</v>
      </c>
      <c r="Q87" s="97"/>
      <c r="R87" s="194">
        <f>R88</f>
        <v>0</v>
      </c>
      <c r="S87" s="97"/>
      <c r="T87" s="195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74</v>
      </c>
      <c r="AU87" s="18" t="s">
        <v>105</v>
      </c>
      <c r="BK87" s="196">
        <f>BK88</f>
        <v>0</v>
      </c>
    </row>
    <row r="88" s="12" customFormat="1" ht="25.92" customHeight="1">
      <c r="A88" s="12"/>
      <c r="B88" s="197"/>
      <c r="C88" s="198"/>
      <c r="D88" s="199" t="s">
        <v>74</v>
      </c>
      <c r="E88" s="200" t="s">
        <v>125</v>
      </c>
      <c r="F88" s="200" t="s">
        <v>126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</f>
        <v>0</v>
      </c>
      <c r="Q88" s="205"/>
      <c r="R88" s="206">
        <f>R89</f>
        <v>0</v>
      </c>
      <c r="S88" s="205"/>
      <c r="T88" s="207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83</v>
      </c>
      <c r="AT88" s="209" t="s">
        <v>74</v>
      </c>
      <c r="AU88" s="209" t="s">
        <v>75</v>
      </c>
      <c r="AY88" s="208" t="s">
        <v>127</v>
      </c>
      <c r="BK88" s="210">
        <f>BK89</f>
        <v>0</v>
      </c>
    </row>
    <row r="89" s="12" customFormat="1" ht="22.8" customHeight="1">
      <c r="A89" s="12"/>
      <c r="B89" s="197"/>
      <c r="C89" s="198"/>
      <c r="D89" s="199" t="s">
        <v>74</v>
      </c>
      <c r="E89" s="211" t="s">
        <v>83</v>
      </c>
      <c r="F89" s="211" t="s">
        <v>128</v>
      </c>
      <c r="G89" s="198"/>
      <c r="H89" s="198"/>
      <c r="I89" s="201"/>
      <c r="J89" s="212">
        <f>BK89</f>
        <v>0</v>
      </c>
      <c r="K89" s="198"/>
      <c r="L89" s="203"/>
      <c r="M89" s="204"/>
      <c r="N89" s="205"/>
      <c r="O89" s="205"/>
      <c r="P89" s="206">
        <f>SUM(P90:P186)</f>
        <v>0</v>
      </c>
      <c r="Q89" s="205"/>
      <c r="R89" s="206">
        <f>SUM(R90:R186)</f>
        <v>0</v>
      </c>
      <c r="S89" s="205"/>
      <c r="T89" s="207">
        <f>SUM(T90:T186)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83</v>
      </c>
      <c r="AT89" s="209" t="s">
        <v>74</v>
      </c>
      <c r="AU89" s="209" t="s">
        <v>83</v>
      </c>
      <c r="AY89" s="208" t="s">
        <v>127</v>
      </c>
      <c r="BK89" s="210">
        <f>SUM(BK90:BK186)</f>
        <v>0</v>
      </c>
    </row>
    <row r="90" s="2" customFormat="1" ht="37.8" customHeight="1">
      <c r="A90" s="39"/>
      <c r="B90" s="40"/>
      <c r="C90" s="213" t="s">
        <v>83</v>
      </c>
      <c r="D90" s="213" t="s">
        <v>129</v>
      </c>
      <c r="E90" s="214" t="s">
        <v>375</v>
      </c>
      <c r="F90" s="215" t="s">
        <v>376</v>
      </c>
      <c r="G90" s="216" t="s">
        <v>148</v>
      </c>
      <c r="H90" s="217">
        <v>100</v>
      </c>
      <c r="I90" s="218"/>
      <c r="J90" s="219">
        <f>ROUND(I90*H90,2)</f>
        <v>0</v>
      </c>
      <c r="K90" s="215" t="s">
        <v>133</v>
      </c>
      <c r="L90" s="45"/>
      <c r="M90" s="220" t="s">
        <v>19</v>
      </c>
      <c r="N90" s="221" t="s">
        <v>46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134</v>
      </c>
      <c r="AT90" s="224" t="s">
        <v>129</v>
      </c>
      <c r="AU90" s="224" t="s">
        <v>85</v>
      </c>
      <c r="AY90" s="18" t="s">
        <v>127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83</v>
      </c>
      <c r="BK90" s="225">
        <f>ROUND(I90*H90,2)</f>
        <v>0</v>
      </c>
      <c r="BL90" s="18" t="s">
        <v>134</v>
      </c>
      <c r="BM90" s="224" t="s">
        <v>377</v>
      </c>
    </row>
    <row r="91" s="2" customFormat="1">
      <c r="A91" s="39"/>
      <c r="B91" s="40"/>
      <c r="C91" s="41"/>
      <c r="D91" s="226" t="s">
        <v>136</v>
      </c>
      <c r="E91" s="41"/>
      <c r="F91" s="227" t="s">
        <v>378</v>
      </c>
      <c r="G91" s="41"/>
      <c r="H91" s="41"/>
      <c r="I91" s="228"/>
      <c r="J91" s="41"/>
      <c r="K91" s="41"/>
      <c r="L91" s="45"/>
      <c r="M91" s="229"/>
      <c r="N91" s="230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136</v>
      </c>
      <c r="AU91" s="18" t="s">
        <v>85</v>
      </c>
    </row>
    <row r="92" s="2" customFormat="1">
      <c r="A92" s="39"/>
      <c r="B92" s="40"/>
      <c r="C92" s="41"/>
      <c r="D92" s="231" t="s">
        <v>138</v>
      </c>
      <c r="E92" s="41"/>
      <c r="F92" s="232" t="s">
        <v>379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138</v>
      </c>
      <c r="AU92" s="18" t="s">
        <v>85</v>
      </c>
    </row>
    <row r="93" s="13" customFormat="1">
      <c r="A93" s="13"/>
      <c r="B93" s="233"/>
      <c r="C93" s="234"/>
      <c r="D93" s="226" t="s">
        <v>140</v>
      </c>
      <c r="E93" s="235" t="s">
        <v>19</v>
      </c>
      <c r="F93" s="236" t="s">
        <v>380</v>
      </c>
      <c r="G93" s="234"/>
      <c r="H93" s="235" t="s">
        <v>19</v>
      </c>
      <c r="I93" s="237"/>
      <c r="J93" s="234"/>
      <c r="K93" s="234"/>
      <c r="L93" s="238"/>
      <c r="M93" s="239"/>
      <c r="N93" s="240"/>
      <c r="O93" s="240"/>
      <c r="P93" s="240"/>
      <c r="Q93" s="240"/>
      <c r="R93" s="240"/>
      <c r="S93" s="240"/>
      <c r="T93" s="24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2" t="s">
        <v>140</v>
      </c>
      <c r="AU93" s="242" t="s">
        <v>85</v>
      </c>
      <c r="AV93" s="13" t="s">
        <v>83</v>
      </c>
      <c r="AW93" s="13" t="s">
        <v>37</v>
      </c>
      <c r="AX93" s="13" t="s">
        <v>75</v>
      </c>
      <c r="AY93" s="242" t="s">
        <v>127</v>
      </c>
    </row>
    <row r="94" s="14" customFormat="1">
      <c r="A94" s="14"/>
      <c r="B94" s="243"/>
      <c r="C94" s="244"/>
      <c r="D94" s="226" t="s">
        <v>140</v>
      </c>
      <c r="E94" s="245" t="s">
        <v>19</v>
      </c>
      <c r="F94" s="246" t="s">
        <v>381</v>
      </c>
      <c r="G94" s="244"/>
      <c r="H94" s="247">
        <v>100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3" t="s">
        <v>140</v>
      </c>
      <c r="AU94" s="253" t="s">
        <v>85</v>
      </c>
      <c r="AV94" s="14" t="s">
        <v>85</v>
      </c>
      <c r="AW94" s="14" t="s">
        <v>37</v>
      </c>
      <c r="AX94" s="14" t="s">
        <v>83</v>
      </c>
      <c r="AY94" s="253" t="s">
        <v>127</v>
      </c>
    </row>
    <row r="95" s="2" customFormat="1" ht="24.15" customHeight="1">
      <c r="A95" s="39"/>
      <c r="B95" s="40"/>
      <c r="C95" s="213" t="s">
        <v>85</v>
      </c>
      <c r="D95" s="213" t="s">
        <v>129</v>
      </c>
      <c r="E95" s="214" t="s">
        <v>382</v>
      </c>
      <c r="F95" s="215" t="s">
        <v>383</v>
      </c>
      <c r="G95" s="216" t="s">
        <v>384</v>
      </c>
      <c r="H95" s="217">
        <v>101</v>
      </c>
      <c r="I95" s="218"/>
      <c r="J95" s="219">
        <f>ROUND(I95*H95,2)</f>
        <v>0</v>
      </c>
      <c r="K95" s="215" t="s">
        <v>133</v>
      </c>
      <c r="L95" s="45"/>
      <c r="M95" s="220" t="s">
        <v>19</v>
      </c>
      <c r="N95" s="221" t="s">
        <v>46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134</v>
      </c>
      <c r="AT95" s="224" t="s">
        <v>129</v>
      </c>
      <c r="AU95" s="224" t="s">
        <v>85</v>
      </c>
      <c r="AY95" s="18" t="s">
        <v>127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83</v>
      </c>
      <c r="BK95" s="225">
        <f>ROUND(I95*H95,2)</f>
        <v>0</v>
      </c>
      <c r="BL95" s="18" t="s">
        <v>134</v>
      </c>
      <c r="BM95" s="224" t="s">
        <v>385</v>
      </c>
    </row>
    <row r="96" s="2" customFormat="1">
      <c r="A96" s="39"/>
      <c r="B96" s="40"/>
      <c r="C96" s="41"/>
      <c r="D96" s="226" t="s">
        <v>136</v>
      </c>
      <c r="E96" s="41"/>
      <c r="F96" s="227" t="s">
        <v>386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136</v>
      </c>
      <c r="AU96" s="18" t="s">
        <v>85</v>
      </c>
    </row>
    <row r="97" s="2" customFormat="1">
      <c r="A97" s="39"/>
      <c r="B97" s="40"/>
      <c r="C97" s="41"/>
      <c r="D97" s="231" t="s">
        <v>138</v>
      </c>
      <c r="E97" s="41"/>
      <c r="F97" s="232" t="s">
        <v>387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138</v>
      </c>
      <c r="AU97" s="18" t="s">
        <v>85</v>
      </c>
    </row>
    <row r="98" s="13" customFormat="1">
      <c r="A98" s="13"/>
      <c r="B98" s="233"/>
      <c r="C98" s="234"/>
      <c r="D98" s="226" t="s">
        <v>140</v>
      </c>
      <c r="E98" s="235" t="s">
        <v>19</v>
      </c>
      <c r="F98" s="236" t="s">
        <v>380</v>
      </c>
      <c r="G98" s="234"/>
      <c r="H98" s="235" t="s">
        <v>19</v>
      </c>
      <c r="I98" s="237"/>
      <c r="J98" s="234"/>
      <c r="K98" s="234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140</v>
      </c>
      <c r="AU98" s="242" t="s">
        <v>85</v>
      </c>
      <c r="AV98" s="13" t="s">
        <v>83</v>
      </c>
      <c r="AW98" s="13" t="s">
        <v>37</v>
      </c>
      <c r="AX98" s="13" t="s">
        <v>75</v>
      </c>
      <c r="AY98" s="242" t="s">
        <v>127</v>
      </c>
    </row>
    <row r="99" s="14" customFormat="1">
      <c r="A99" s="14"/>
      <c r="B99" s="243"/>
      <c r="C99" s="244"/>
      <c r="D99" s="226" t="s">
        <v>140</v>
      </c>
      <c r="E99" s="245" t="s">
        <v>19</v>
      </c>
      <c r="F99" s="246" t="s">
        <v>388</v>
      </c>
      <c r="G99" s="244"/>
      <c r="H99" s="247">
        <v>101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3" t="s">
        <v>140</v>
      </c>
      <c r="AU99" s="253" t="s">
        <v>85</v>
      </c>
      <c r="AV99" s="14" t="s">
        <v>85</v>
      </c>
      <c r="AW99" s="14" t="s">
        <v>37</v>
      </c>
      <c r="AX99" s="14" t="s">
        <v>83</v>
      </c>
      <c r="AY99" s="253" t="s">
        <v>127</v>
      </c>
    </row>
    <row r="100" s="2" customFormat="1" ht="24.15" customHeight="1">
      <c r="A100" s="39"/>
      <c r="B100" s="40"/>
      <c r="C100" s="213" t="s">
        <v>156</v>
      </c>
      <c r="D100" s="213" t="s">
        <v>129</v>
      </c>
      <c r="E100" s="214" t="s">
        <v>389</v>
      </c>
      <c r="F100" s="215" t="s">
        <v>390</v>
      </c>
      <c r="G100" s="216" t="s">
        <v>384</v>
      </c>
      <c r="H100" s="217">
        <v>6</v>
      </c>
      <c r="I100" s="218"/>
      <c r="J100" s="219">
        <f>ROUND(I100*H100,2)</f>
        <v>0</v>
      </c>
      <c r="K100" s="215" t="s">
        <v>133</v>
      </c>
      <c r="L100" s="45"/>
      <c r="M100" s="220" t="s">
        <v>19</v>
      </c>
      <c r="N100" s="221" t="s">
        <v>46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134</v>
      </c>
      <c r="AT100" s="224" t="s">
        <v>129</v>
      </c>
      <c r="AU100" s="224" t="s">
        <v>85</v>
      </c>
      <c r="AY100" s="18" t="s">
        <v>127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83</v>
      </c>
      <c r="BK100" s="225">
        <f>ROUND(I100*H100,2)</f>
        <v>0</v>
      </c>
      <c r="BL100" s="18" t="s">
        <v>134</v>
      </c>
      <c r="BM100" s="224" t="s">
        <v>391</v>
      </c>
    </row>
    <row r="101" s="2" customFormat="1">
      <c r="A101" s="39"/>
      <c r="B101" s="40"/>
      <c r="C101" s="41"/>
      <c r="D101" s="226" t="s">
        <v>136</v>
      </c>
      <c r="E101" s="41"/>
      <c r="F101" s="227" t="s">
        <v>392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136</v>
      </c>
      <c r="AU101" s="18" t="s">
        <v>85</v>
      </c>
    </row>
    <row r="102" s="2" customFormat="1">
      <c r="A102" s="39"/>
      <c r="B102" s="40"/>
      <c r="C102" s="41"/>
      <c r="D102" s="231" t="s">
        <v>138</v>
      </c>
      <c r="E102" s="41"/>
      <c r="F102" s="232" t="s">
        <v>393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138</v>
      </c>
      <c r="AU102" s="18" t="s">
        <v>85</v>
      </c>
    </row>
    <row r="103" s="13" customFormat="1">
      <c r="A103" s="13"/>
      <c r="B103" s="233"/>
      <c r="C103" s="234"/>
      <c r="D103" s="226" t="s">
        <v>140</v>
      </c>
      <c r="E103" s="235" t="s">
        <v>19</v>
      </c>
      <c r="F103" s="236" t="s">
        <v>380</v>
      </c>
      <c r="G103" s="234"/>
      <c r="H103" s="235" t="s">
        <v>19</v>
      </c>
      <c r="I103" s="237"/>
      <c r="J103" s="234"/>
      <c r="K103" s="234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140</v>
      </c>
      <c r="AU103" s="242" t="s">
        <v>85</v>
      </c>
      <c r="AV103" s="13" t="s">
        <v>83</v>
      </c>
      <c r="AW103" s="13" t="s">
        <v>37</v>
      </c>
      <c r="AX103" s="13" t="s">
        <v>75</v>
      </c>
      <c r="AY103" s="242" t="s">
        <v>127</v>
      </c>
    </row>
    <row r="104" s="14" customFormat="1">
      <c r="A104" s="14"/>
      <c r="B104" s="243"/>
      <c r="C104" s="244"/>
      <c r="D104" s="226" t="s">
        <v>140</v>
      </c>
      <c r="E104" s="245" t="s">
        <v>19</v>
      </c>
      <c r="F104" s="246" t="s">
        <v>187</v>
      </c>
      <c r="G104" s="244"/>
      <c r="H104" s="247">
        <v>6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140</v>
      </c>
      <c r="AU104" s="253" t="s">
        <v>85</v>
      </c>
      <c r="AV104" s="14" t="s">
        <v>85</v>
      </c>
      <c r="AW104" s="14" t="s">
        <v>37</v>
      </c>
      <c r="AX104" s="14" t="s">
        <v>83</v>
      </c>
      <c r="AY104" s="253" t="s">
        <v>127</v>
      </c>
    </row>
    <row r="105" s="2" customFormat="1" ht="24.15" customHeight="1">
      <c r="A105" s="39"/>
      <c r="B105" s="40"/>
      <c r="C105" s="213" t="s">
        <v>134</v>
      </c>
      <c r="D105" s="213" t="s">
        <v>129</v>
      </c>
      <c r="E105" s="214" t="s">
        <v>394</v>
      </c>
      <c r="F105" s="215" t="s">
        <v>395</v>
      </c>
      <c r="G105" s="216" t="s">
        <v>384</v>
      </c>
      <c r="H105" s="217">
        <v>2</v>
      </c>
      <c r="I105" s="218"/>
      <c r="J105" s="219">
        <f>ROUND(I105*H105,2)</f>
        <v>0</v>
      </c>
      <c r="K105" s="215" t="s">
        <v>133</v>
      </c>
      <c r="L105" s="45"/>
      <c r="M105" s="220" t="s">
        <v>19</v>
      </c>
      <c r="N105" s="221" t="s">
        <v>46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134</v>
      </c>
      <c r="AT105" s="224" t="s">
        <v>129</v>
      </c>
      <c r="AU105" s="224" t="s">
        <v>85</v>
      </c>
      <c r="AY105" s="18" t="s">
        <v>127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83</v>
      </c>
      <c r="BK105" s="225">
        <f>ROUND(I105*H105,2)</f>
        <v>0</v>
      </c>
      <c r="BL105" s="18" t="s">
        <v>134</v>
      </c>
      <c r="BM105" s="224" t="s">
        <v>396</v>
      </c>
    </row>
    <row r="106" s="2" customFormat="1">
      <c r="A106" s="39"/>
      <c r="B106" s="40"/>
      <c r="C106" s="41"/>
      <c r="D106" s="226" t="s">
        <v>136</v>
      </c>
      <c r="E106" s="41"/>
      <c r="F106" s="227" t="s">
        <v>397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136</v>
      </c>
      <c r="AU106" s="18" t="s">
        <v>85</v>
      </c>
    </row>
    <row r="107" s="2" customFormat="1">
      <c r="A107" s="39"/>
      <c r="B107" s="40"/>
      <c r="C107" s="41"/>
      <c r="D107" s="231" t="s">
        <v>138</v>
      </c>
      <c r="E107" s="41"/>
      <c r="F107" s="232" t="s">
        <v>398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138</v>
      </c>
      <c r="AU107" s="18" t="s">
        <v>85</v>
      </c>
    </row>
    <row r="108" s="13" customFormat="1">
      <c r="A108" s="13"/>
      <c r="B108" s="233"/>
      <c r="C108" s="234"/>
      <c r="D108" s="226" t="s">
        <v>140</v>
      </c>
      <c r="E108" s="235" t="s">
        <v>19</v>
      </c>
      <c r="F108" s="236" t="s">
        <v>380</v>
      </c>
      <c r="G108" s="234"/>
      <c r="H108" s="235" t="s">
        <v>19</v>
      </c>
      <c r="I108" s="237"/>
      <c r="J108" s="234"/>
      <c r="K108" s="234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140</v>
      </c>
      <c r="AU108" s="242" t="s">
        <v>85</v>
      </c>
      <c r="AV108" s="13" t="s">
        <v>83</v>
      </c>
      <c r="AW108" s="13" t="s">
        <v>37</v>
      </c>
      <c r="AX108" s="13" t="s">
        <v>75</v>
      </c>
      <c r="AY108" s="242" t="s">
        <v>127</v>
      </c>
    </row>
    <row r="109" s="14" customFormat="1">
      <c r="A109" s="14"/>
      <c r="B109" s="243"/>
      <c r="C109" s="244"/>
      <c r="D109" s="226" t="s">
        <v>140</v>
      </c>
      <c r="E109" s="245" t="s">
        <v>19</v>
      </c>
      <c r="F109" s="246" t="s">
        <v>85</v>
      </c>
      <c r="G109" s="244"/>
      <c r="H109" s="247">
        <v>2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140</v>
      </c>
      <c r="AU109" s="253" t="s">
        <v>85</v>
      </c>
      <c r="AV109" s="14" t="s">
        <v>85</v>
      </c>
      <c r="AW109" s="14" t="s">
        <v>37</v>
      </c>
      <c r="AX109" s="14" t="s">
        <v>83</v>
      </c>
      <c r="AY109" s="253" t="s">
        <v>127</v>
      </c>
    </row>
    <row r="110" s="2" customFormat="1" ht="24.15" customHeight="1">
      <c r="A110" s="39"/>
      <c r="B110" s="40"/>
      <c r="C110" s="213" t="s">
        <v>176</v>
      </c>
      <c r="D110" s="213" t="s">
        <v>129</v>
      </c>
      <c r="E110" s="214" t="s">
        <v>399</v>
      </c>
      <c r="F110" s="215" t="s">
        <v>400</v>
      </c>
      <c r="G110" s="216" t="s">
        <v>384</v>
      </c>
      <c r="H110" s="217">
        <v>101</v>
      </c>
      <c r="I110" s="218"/>
      <c r="J110" s="219">
        <f>ROUND(I110*H110,2)</f>
        <v>0</v>
      </c>
      <c r="K110" s="215" t="s">
        <v>19</v>
      </c>
      <c r="L110" s="45"/>
      <c r="M110" s="220" t="s">
        <v>19</v>
      </c>
      <c r="N110" s="221" t="s">
        <v>46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134</v>
      </c>
      <c r="AT110" s="224" t="s">
        <v>129</v>
      </c>
      <c r="AU110" s="224" t="s">
        <v>85</v>
      </c>
      <c r="AY110" s="18" t="s">
        <v>127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83</v>
      </c>
      <c r="BK110" s="225">
        <f>ROUND(I110*H110,2)</f>
        <v>0</v>
      </c>
      <c r="BL110" s="18" t="s">
        <v>134</v>
      </c>
      <c r="BM110" s="224" t="s">
        <v>401</v>
      </c>
    </row>
    <row r="111" s="2" customFormat="1">
      <c r="A111" s="39"/>
      <c r="B111" s="40"/>
      <c r="C111" s="41"/>
      <c r="D111" s="226" t="s">
        <v>136</v>
      </c>
      <c r="E111" s="41"/>
      <c r="F111" s="227" t="s">
        <v>402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136</v>
      </c>
      <c r="AU111" s="18" t="s">
        <v>85</v>
      </c>
    </row>
    <row r="112" s="13" customFormat="1">
      <c r="A112" s="13"/>
      <c r="B112" s="233"/>
      <c r="C112" s="234"/>
      <c r="D112" s="226" t="s">
        <v>140</v>
      </c>
      <c r="E112" s="235" t="s">
        <v>19</v>
      </c>
      <c r="F112" s="236" t="s">
        <v>403</v>
      </c>
      <c r="G112" s="234"/>
      <c r="H112" s="235" t="s">
        <v>19</v>
      </c>
      <c r="I112" s="237"/>
      <c r="J112" s="234"/>
      <c r="K112" s="234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140</v>
      </c>
      <c r="AU112" s="242" t="s">
        <v>85</v>
      </c>
      <c r="AV112" s="13" t="s">
        <v>83</v>
      </c>
      <c r="AW112" s="13" t="s">
        <v>37</v>
      </c>
      <c r="AX112" s="13" t="s">
        <v>75</v>
      </c>
      <c r="AY112" s="242" t="s">
        <v>127</v>
      </c>
    </row>
    <row r="113" s="14" customFormat="1">
      <c r="A113" s="14"/>
      <c r="B113" s="243"/>
      <c r="C113" s="244"/>
      <c r="D113" s="226" t="s">
        <v>140</v>
      </c>
      <c r="E113" s="245" t="s">
        <v>19</v>
      </c>
      <c r="F113" s="246" t="s">
        <v>388</v>
      </c>
      <c r="G113" s="244"/>
      <c r="H113" s="247">
        <v>101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140</v>
      </c>
      <c r="AU113" s="253" t="s">
        <v>85</v>
      </c>
      <c r="AV113" s="14" t="s">
        <v>85</v>
      </c>
      <c r="AW113" s="14" t="s">
        <v>37</v>
      </c>
      <c r="AX113" s="14" t="s">
        <v>83</v>
      </c>
      <c r="AY113" s="253" t="s">
        <v>127</v>
      </c>
    </row>
    <row r="114" s="2" customFormat="1" ht="33" customHeight="1">
      <c r="A114" s="39"/>
      <c r="B114" s="40"/>
      <c r="C114" s="213" t="s">
        <v>187</v>
      </c>
      <c r="D114" s="213" t="s">
        <v>129</v>
      </c>
      <c r="E114" s="214" t="s">
        <v>404</v>
      </c>
      <c r="F114" s="215" t="s">
        <v>405</v>
      </c>
      <c r="G114" s="216" t="s">
        <v>384</v>
      </c>
      <c r="H114" s="217">
        <v>6</v>
      </c>
      <c r="I114" s="218"/>
      <c r="J114" s="219">
        <f>ROUND(I114*H114,2)</f>
        <v>0</v>
      </c>
      <c r="K114" s="215" t="s">
        <v>19</v>
      </c>
      <c r="L114" s="45"/>
      <c r="M114" s="220" t="s">
        <v>19</v>
      </c>
      <c r="N114" s="221" t="s">
        <v>46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134</v>
      </c>
      <c r="AT114" s="224" t="s">
        <v>129</v>
      </c>
      <c r="AU114" s="224" t="s">
        <v>85</v>
      </c>
      <c r="AY114" s="18" t="s">
        <v>127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83</v>
      </c>
      <c r="BK114" s="225">
        <f>ROUND(I114*H114,2)</f>
        <v>0</v>
      </c>
      <c r="BL114" s="18" t="s">
        <v>134</v>
      </c>
      <c r="BM114" s="224" t="s">
        <v>406</v>
      </c>
    </row>
    <row r="115" s="2" customFormat="1">
      <c r="A115" s="39"/>
      <c r="B115" s="40"/>
      <c r="C115" s="41"/>
      <c r="D115" s="226" t="s">
        <v>136</v>
      </c>
      <c r="E115" s="41"/>
      <c r="F115" s="227" t="s">
        <v>407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136</v>
      </c>
      <c r="AU115" s="18" t="s">
        <v>85</v>
      </c>
    </row>
    <row r="116" s="13" customFormat="1">
      <c r="A116" s="13"/>
      <c r="B116" s="233"/>
      <c r="C116" s="234"/>
      <c r="D116" s="226" t="s">
        <v>140</v>
      </c>
      <c r="E116" s="235" t="s">
        <v>19</v>
      </c>
      <c r="F116" s="236" t="s">
        <v>403</v>
      </c>
      <c r="G116" s="234"/>
      <c r="H116" s="235" t="s">
        <v>19</v>
      </c>
      <c r="I116" s="237"/>
      <c r="J116" s="234"/>
      <c r="K116" s="234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140</v>
      </c>
      <c r="AU116" s="242" t="s">
        <v>85</v>
      </c>
      <c r="AV116" s="13" t="s">
        <v>83</v>
      </c>
      <c r="AW116" s="13" t="s">
        <v>37</v>
      </c>
      <c r="AX116" s="13" t="s">
        <v>75</v>
      </c>
      <c r="AY116" s="242" t="s">
        <v>127</v>
      </c>
    </row>
    <row r="117" s="14" customFormat="1">
      <c r="A117" s="14"/>
      <c r="B117" s="243"/>
      <c r="C117" s="244"/>
      <c r="D117" s="226" t="s">
        <v>140</v>
      </c>
      <c r="E117" s="245" t="s">
        <v>19</v>
      </c>
      <c r="F117" s="246" t="s">
        <v>187</v>
      </c>
      <c r="G117" s="244"/>
      <c r="H117" s="247">
        <v>6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140</v>
      </c>
      <c r="AU117" s="253" t="s">
        <v>85</v>
      </c>
      <c r="AV117" s="14" t="s">
        <v>85</v>
      </c>
      <c r="AW117" s="14" t="s">
        <v>37</v>
      </c>
      <c r="AX117" s="14" t="s">
        <v>83</v>
      </c>
      <c r="AY117" s="253" t="s">
        <v>127</v>
      </c>
    </row>
    <row r="118" s="2" customFormat="1" ht="33" customHeight="1">
      <c r="A118" s="39"/>
      <c r="B118" s="40"/>
      <c r="C118" s="213" t="s">
        <v>195</v>
      </c>
      <c r="D118" s="213" t="s">
        <v>129</v>
      </c>
      <c r="E118" s="214" t="s">
        <v>408</v>
      </c>
      <c r="F118" s="215" t="s">
        <v>409</v>
      </c>
      <c r="G118" s="216" t="s">
        <v>384</v>
      </c>
      <c r="H118" s="217">
        <v>2</v>
      </c>
      <c r="I118" s="218"/>
      <c r="J118" s="219">
        <f>ROUND(I118*H118,2)</f>
        <v>0</v>
      </c>
      <c r="K118" s="215" t="s">
        <v>19</v>
      </c>
      <c r="L118" s="45"/>
      <c r="M118" s="220" t="s">
        <v>19</v>
      </c>
      <c r="N118" s="221" t="s">
        <v>46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134</v>
      </c>
      <c r="AT118" s="224" t="s">
        <v>129</v>
      </c>
      <c r="AU118" s="224" t="s">
        <v>85</v>
      </c>
      <c r="AY118" s="18" t="s">
        <v>127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83</v>
      </c>
      <c r="BK118" s="225">
        <f>ROUND(I118*H118,2)</f>
        <v>0</v>
      </c>
      <c r="BL118" s="18" t="s">
        <v>134</v>
      </c>
      <c r="BM118" s="224" t="s">
        <v>410</v>
      </c>
    </row>
    <row r="119" s="2" customFormat="1">
      <c r="A119" s="39"/>
      <c r="B119" s="40"/>
      <c r="C119" s="41"/>
      <c r="D119" s="226" t="s">
        <v>136</v>
      </c>
      <c r="E119" s="41"/>
      <c r="F119" s="227" t="s">
        <v>411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136</v>
      </c>
      <c r="AU119" s="18" t="s">
        <v>85</v>
      </c>
    </row>
    <row r="120" s="13" customFormat="1">
      <c r="A120" s="13"/>
      <c r="B120" s="233"/>
      <c r="C120" s="234"/>
      <c r="D120" s="226" t="s">
        <v>140</v>
      </c>
      <c r="E120" s="235" t="s">
        <v>19</v>
      </c>
      <c r="F120" s="236" t="s">
        <v>403</v>
      </c>
      <c r="G120" s="234"/>
      <c r="H120" s="235" t="s">
        <v>19</v>
      </c>
      <c r="I120" s="237"/>
      <c r="J120" s="234"/>
      <c r="K120" s="234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140</v>
      </c>
      <c r="AU120" s="242" t="s">
        <v>85</v>
      </c>
      <c r="AV120" s="13" t="s">
        <v>83</v>
      </c>
      <c r="AW120" s="13" t="s">
        <v>37</v>
      </c>
      <c r="AX120" s="13" t="s">
        <v>75</v>
      </c>
      <c r="AY120" s="242" t="s">
        <v>127</v>
      </c>
    </row>
    <row r="121" s="14" customFormat="1">
      <c r="A121" s="14"/>
      <c r="B121" s="243"/>
      <c r="C121" s="244"/>
      <c r="D121" s="226" t="s">
        <v>140</v>
      </c>
      <c r="E121" s="245" t="s">
        <v>19</v>
      </c>
      <c r="F121" s="246" t="s">
        <v>85</v>
      </c>
      <c r="G121" s="244"/>
      <c r="H121" s="247">
        <v>2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140</v>
      </c>
      <c r="AU121" s="253" t="s">
        <v>85</v>
      </c>
      <c r="AV121" s="14" t="s">
        <v>85</v>
      </c>
      <c r="AW121" s="14" t="s">
        <v>37</v>
      </c>
      <c r="AX121" s="14" t="s">
        <v>83</v>
      </c>
      <c r="AY121" s="253" t="s">
        <v>127</v>
      </c>
    </row>
    <row r="122" s="2" customFormat="1" ht="24.15" customHeight="1">
      <c r="A122" s="39"/>
      <c r="B122" s="40"/>
      <c r="C122" s="213" t="s">
        <v>201</v>
      </c>
      <c r="D122" s="213" t="s">
        <v>129</v>
      </c>
      <c r="E122" s="214" t="s">
        <v>412</v>
      </c>
      <c r="F122" s="215" t="s">
        <v>413</v>
      </c>
      <c r="G122" s="216" t="s">
        <v>148</v>
      </c>
      <c r="H122" s="217">
        <v>100</v>
      </c>
      <c r="I122" s="218"/>
      <c r="J122" s="219">
        <f>ROUND(I122*H122,2)</f>
        <v>0</v>
      </c>
      <c r="K122" s="215" t="s">
        <v>133</v>
      </c>
      <c r="L122" s="45"/>
      <c r="M122" s="220" t="s">
        <v>19</v>
      </c>
      <c r="N122" s="221" t="s">
        <v>46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134</v>
      </c>
      <c r="AT122" s="224" t="s">
        <v>129</v>
      </c>
      <c r="AU122" s="224" t="s">
        <v>85</v>
      </c>
      <c r="AY122" s="18" t="s">
        <v>127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83</v>
      </c>
      <c r="BK122" s="225">
        <f>ROUND(I122*H122,2)</f>
        <v>0</v>
      </c>
      <c r="BL122" s="18" t="s">
        <v>134</v>
      </c>
      <c r="BM122" s="224" t="s">
        <v>414</v>
      </c>
    </row>
    <row r="123" s="2" customFormat="1">
      <c r="A123" s="39"/>
      <c r="B123" s="40"/>
      <c r="C123" s="41"/>
      <c r="D123" s="226" t="s">
        <v>136</v>
      </c>
      <c r="E123" s="41"/>
      <c r="F123" s="227" t="s">
        <v>415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136</v>
      </c>
      <c r="AU123" s="18" t="s">
        <v>85</v>
      </c>
    </row>
    <row r="124" s="2" customFormat="1">
      <c r="A124" s="39"/>
      <c r="B124" s="40"/>
      <c r="C124" s="41"/>
      <c r="D124" s="231" t="s">
        <v>138</v>
      </c>
      <c r="E124" s="41"/>
      <c r="F124" s="232" t="s">
        <v>416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138</v>
      </c>
      <c r="AU124" s="18" t="s">
        <v>85</v>
      </c>
    </row>
    <row r="125" s="13" customFormat="1">
      <c r="A125" s="13"/>
      <c r="B125" s="233"/>
      <c r="C125" s="234"/>
      <c r="D125" s="226" t="s">
        <v>140</v>
      </c>
      <c r="E125" s="235" t="s">
        <v>19</v>
      </c>
      <c r="F125" s="236" t="s">
        <v>380</v>
      </c>
      <c r="G125" s="234"/>
      <c r="H125" s="235" t="s">
        <v>19</v>
      </c>
      <c r="I125" s="237"/>
      <c r="J125" s="234"/>
      <c r="K125" s="234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140</v>
      </c>
      <c r="AU125" s="242" t="s">
        <v>85</v>
      </c>
      <c r="AV125" s="13" t="s">
        <v>83</v>
      </c>
      <c r="AW125" s="13" t="s">
        <v>37</v>
      </c>
      <c r="AX125" s="13" t="s">
        <v>75</v>
      </c>
      <c r="AY125" s="242" t="s">
        <v>127</v>
      </c>
    </row>
    <row r="126" s="14" customFormat="1">
      <c r="A126" s="14"/>
      <c r="B126" s="243"/>
      <c r="C126" s="244"/>
      <c r="D126" s="226" t="s">
        <v>140</v>
      </c>
      <c r="E126" s="245" t="s">
        <v>19</v>
      </c>
      <c r="F126" s="246" t="s">
        <v>417</v>
      </c>
      <c r="G126" s="244"/>
      <c r="H126" s="247">
        <v>100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140</v>
      </c>
      <c r="AU126" s="253" t="s">
        <v>85</v>
      </c>
      <c r="AV126" s="14" t="s">
        <v>85</v>
      </c>
      <c r="AW126" s="14" t="s">
        <v>37</v>
      </c>
      <c r="AX126" s="14" t="s">
        <v>83</v>
      </c>
      <c r="AY126" s="253" t="s">
        <v>127</v>
      </c>
    </row>
    <row r="127" s="2" customFormat="1" ht="21.75" customHeight="1">
      <c r="A127" s="39"/>
      <c r="B127" s="40"/>
      <c r="C127" s="213" t="s">
        <v>208</v>
      </c>
      <c r="D127" s="213" t="s">
        <v>129</v>
      </c>
      <c r="E127" s="214" t="s">
        <v>418</v>
      </c>
      <c r="F127" s="215" t="s">
        <v>419</v>
      </c>
      <c r="G127" s="216" t="s">
        <v>384</v>
      </c>
      <c r="H127" s="217">
        <v>101</v>
      </c>
      <c r="I127" s="218"/>
      <c r="J127" s="219">
        <f>ROUND(I127*H127,2)</f>
        <v>0</v>
      </c>
      <c r="K127" s="215" t="s">
        <v>133</v>
      </c>
      <c r="L127" s="45"/>
      <c r="M127" s="220" t="s">
        <v>19</v>
      </c>
      <c r="N127" s="221" t="s">
        <v>46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134</v>
      </c>
      <c r="AT127" s="224" t="s">
        <v>129</v>
      </c>
      <c r="AU127" s="224" t="s">
        <v>85</v>
      </c>
      <c r="AY127" s="18" t="s">
        <v>127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83</v>
      </c>
      <c r="BK127" s="225">
        <f>ROUND(I127*H127,2)</f>
        <v>0</v>
      </c>
      <c r="BL127" s="18" t="s">
        <v>134</v>
      </c>
      <c r="BM127" s="224" t="s">
        <v>420</v>
      </c>
    </row>
    <row r="128" s="2" customFormat="1">
      <c r="A128" s="39"/>
      <c r="B128" s="40"/>
      <c r="C128" s="41"/>
      <c r="D128" s="226" t="s">
        <v>136</v>
      </c>
      <c r="E128" s="41"/>
      <c r="F128" s="227" t="s">
        <v>421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136</v>
      </c>
      <c r="AU128" s="18" t="s">
        <v>85</v>
      </c>
    </row>
    <row r="129" s="2" customFormat="1">
      <c r="A129" s="39"/>
      <c r="B129" s="40"/>
      <c r="C129" s="41"/>
      <c r="D129" s="231" t="s">
        <v>138</v>
      </c>
      <c r="E129" s="41"/>
      <c r="F129" s="232" t="s">
        <v>422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138</v>
      </c>
      <c r="AU129" s="18" t="s">
        <v>85</v>
      </c>
    </row>
    <row r="130" s="13" customFormat="1">
      <c r="A130" s="13"/>
      <c r="B130" s="233"/>
      <c r="C130" s="234"/>
      <c r="D130" s="226" t="s">
        <v>140</v>
      </c>
      <c r="E130" s="235" t="s">
        <v>19</v>
      </c>
      <c r="F130" s="236" t="s">
        <v>380</v>
      </c>
      <c r="G130" s="234"/>
      <c r="H130" s="235" t="s">
        <v>19</v>
      </c>
      <c r="I130" s="237"/>
      <c r="J130" s="234"/>
      <c r="K130" s="234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140</v>
      </c>
      <c r="AU130" s="242" t="s">
        <v>85</v>
      </c>
      <c r="AV130" s="13" t="s">
        <v>83</v>
      </c>
      <c r="AW130" s="13" t="s">
        <v>37</v>
      </c>
      <c r="AX130" s="13" t="s">
        <v>75</v>
      </c>
      <c r="AY130" s="242" t="s">
        <v>127</v>
      </c>
    </row>
    <row r="131" s="14" customFormat="1">
      <c r="A131" s="14"/>
      <c r="B131" s="243"/>
      <c r="C131" s="244"/>
      <c r="D131" s="226" t="s">
        <v>140</v>
      </c>
      <c r="E131" s="245" t="s">
        <v>19</v>
      </c>
      <c r="F131" s="246" t="s">
        <v>388</v>
      </c>
      <c r="G131" s="244"/>
      <c r="H131" s="247">
        <v>101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140</v>
      </c>
      <c r="AU131" s="253" t="s">
        <v>85</v>
      </c>
      <c r="AV131" s="14" t="s">
        <v>85</v>
      </c>
      <c r="AW131" s="14" t="s">
        <v>37</v>
      </c>
      <c r="AX131" s="14" t="s">
        <v>83</v>
      </c>
      <c r="AY131" s="253" t="s">
        <v>127</v>
      </c>
    </row>
    <row r="132" s="2" customFormat="1" ht="21.75" customHeight="1">
      <c r="A132" s="39"/>
      <c r="B132" s="40"/>
      <c r="C132" s="213" t="s">
        <v>218</v>
      </c>
      <c r="D132" s="213" t="s">
        <v>129</v>
      </c>
      <c r="E132" s="214" t="s">
        <v>423</v>
      </c>
      <c r="F132" s="215" t="s">
        <v>424</v>
      </c>
      <c r="G132" s="216" t="s">
        <v>384</v>
      </c>
      <c r="H132" s="217">
        <v>6</v>
      </c>
      <c r="I132" s="218"/>
      <c r="J132" s="219">
        <f>ROUND(I132*H132,2)</f>
        <v>0</v>
      </c>
      <c r="K132" s="215" t="s">
        <v>133</v>
      </c>
      <c r="L132" s="45"/>
      <c r="M132" s="220" t="s">
        <v>19</v>
      </c>
      <c r="N132" s="221" t="s">
        <v>46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134</v>
      </c>
      <c r="AT132" s="224" t="s">
        <v>129</v>
      </c>
      <c r="AU132" s="224" t="s">
        <v>85</v>
      </c>
      <c r="AY132" s="18" t="s">
        <v>127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83</v>
      </c>
      <c r="BK132" s="225">
        <f>ROUND(I132*H132,2)</f>
        <v>0</v>
      </c>
      <c r="BL132" s="18" t="s">
        <v>134</v>
      </c>
      <c r="BM132" s="224" t="s">
        <v>425</v>
      </c>
    </row>
    <row r="133" s="2" customFormat="1">
      <c r="A133" s="39"/>
      <c r="B133" s="40"/>
      <c r="C133" s="41"/>
      <c r="D133" s="226" t="s">
        <v>136</v>
      </c>
      <c r="E133" s="41"/>
      <c r="F133" s="227" t="s">
        <v>426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136</v>
      </c>
      <c r="AU133" s="18" t="s">
        <v>85</v>
      </c>
    </row>
    <row r="134" s="2" customFormat="1">
      <c r="A134" s="39"/>
      <c r="B134" s="40"/>
      <c r="C134" s="41"/>
      <c r="D134" s="231" t="s">
        <v>138</v>
      </c>
      <c r="E134" s="41"/>
      <c r="F134" s="232" t="s">
        <v>427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138</v>
      </c>
      <c r="AU134" s="18" t="s">
        <v>85</v>
      </c>
    </row>
    <row r="135" s="13" customFormat="1">
      <c r="A135" s="13"/>
      <c r="B135" s="233"/>
      <c r="C135" s="234"/>
      <c r="D135" s="226" t="s">
        <v>140</v>
      </c>
      <c r="E135" s="235" t="s">
        <v>19</v>
      </c>
      <c r="F135" s="236" t="s">
        <v>380</v>
      </c>
      <c r="G135" s="234"/>
      <c r="H135" s="235" t="s">
        <v>19</v>
      </c>
      <c r="I135" s="237"/>
      <c r="J135" s="234"/>
      <c r="K135" s="234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140</v>
      </c>
      <c r="AU135" s="242" t="s">
        <v>85</v>
      </c>
      <c r="AV135" s="13" t="s">
        <v>83</v>
      </c>
      <c r="AW135" s="13" t="s">
        <v>37</v>
      </c>
      <c r="AX135" s="13" t="s">
        <v>75</v>
      </c>
      <c r="AY135" s="242" t="s">
        <v>127</v>
      </c>
    </row>
    <row r="136" s="14" customFormat="1">
      <c r="A136" s="14"/>
      <c r="B136" s="243"/>
      <c r="C136" s="244"/>
      <c r="D136" s="226" t="s">
        <v>140</v>
      </c>
      <c r="E136" s="245" t="s">
        <v>19</v>
      </c>
      <c r="F136" s="246" t="s">
        <v>187</v>
      </c>
      <c r="G136" s="244"/>
      <c r="H136" s="247">
        <v>6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140</v>
      </c>
      <c r="AU136" s="253" t="s">
        <v>85</v>
      </c>
      <c r="AV136" s="14" t="s">
        <v>85</v>
      </c>
      <c r="AW136" s="14" t="s">
        <v>37</v>
      </c>
      <c r="AX136" s="14" t="s">
        <v>83</v>
      </c>
      <c r="AY136" s="253" t="s">
        <v>127</v>
      </c>
    </row>
    <row r="137" s="2" customFormat="1" ht="21.75" customHeight="1">
      <c r="A137" s="39"/>
      <c r="B137" s="40"/>
      <c r="C137" s="213" t="s">
        <v>225</v>
      </c>
      <c r="D137" s="213" t="s">
        <v>129</v>
      </c>
      <c r="E137" s="214" t="s">
        <v>428</v>
      </c>
      <c r="F137" s="215" t="s">
        <v>429</v>
      </c>
      <c r="G137" s="216" t="s">
        <v>384</v>
      </c>
      <c r="H137" s="217">
        <v>2</v>
      </c>
      <c r="I137" s="218"/>
      <c r="J137" s="219">
        <f>ROUND(I137*H137,2)</f>
        <v>0</v>
      </c>
      <c r="K137" s="215" t="s">
        <v>133</v>
      </c>
      <c r="L137" s="45"/>
      <c r="M137" s="220" t="s">
        <v>19</v>
      </c>
      <c r="N137" s="221" t="s">
        <v>46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134</v>
      </c>
      <c r="AT137" s="224" t="s">
        <v>129</v>
      </c>
      <c r="AU137" s="224" t="s">
        <v>85</v>
      </c>
      <c r="AY137" s="18" t="s">
        <v>127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83</v>
      </c>
      <c r="BK137" s="225">
        <f>ROUND(I137*H137,2)</f>
        <v>0</v>
      </c>
      <c r="BL137" s="18" t="s">
        <v>134</v>
      </c>
      <c r="BM137" s="224" t="s">
        <v>430</v>
      </c>
    </row>
    <row r="138" s="2" customFormat="1">
      <c r="A138" s="39"/>
      <c r="B138" s="40"/>
      <c r="C138" s="41"/>
      <c r="D138" s="226" t="s">
        <v>136</v>
      </c>
      <c r="E138" s="41"/>
      <c r="F138" s="227" t="s">
        <v>431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136</v>
      </c>
      <c r="AU138" s="18" t="s">
        <v>85</v>
      </c>
    </row>
    <row r="139" s="2" customFormat="1">
      <c r="A139" s="39"/>
      <c r="B139" s="40"/>
      <c r="C139" s="41"/>
      <c r="D139" s="231" t="s">
        <v>138</v>
      </c>
      <c r="E139" s="41"/>
      <c r="F139" s="232" t="s">
        <v>432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138</v>
      </c>
      <c r="AU139" s="18" t="s">
        <v>85</v>
      </c>
    </row>
    <row r="140" s="13" customFormat="1">
      <c r="A140" s="13"/>
      <c r="B140" s="233"/>
      <c r="C140" s="234"/>
      <c r="D140" s="226" t="s">
        <v>140</v>
      </c>
      <c r="E140" s="235" t="s">
        <v>19</v>
      </c>
      <c r="F140" s="236" t="s">
        <v>380</v>
      </c>
      <c r="G140" s="234"/>
      <c r="H140" s="235" t="s">
        <v>19</v>
      </c>
      <c r="I140" s="237"/>
      <c r="J140" s="234"/>
      <c r="K140" s="234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140</v>
      </c>
      <c r="AU140" s="242" t="s">
        <v>85</v>
      </c>
      <c r="AV140" s="13" t="s">
        <v>83</v>
      </c>
      <c r="AW140" s="13" t="s">
        <v>37</v>
      </c>
      <c r="AX140" s="13" t="s">
        <v>75</v>
      </c>
      <c r="AY140" s="242" t="s">
        <v>127</v>
      </c>
    </row>
    <row r="141" s="14" customFormat="1">
      <c r="A141" s="14"/>
      <c r="B141" s="243"/>
      <c r="C141" s="244"/>
      <c r="D141" s="226" t="s">
        <v>140</v>
      </c>
      <c r="E141" s="245" t="s">
        <v>19</v>
      </c>
      <c r="F141" s="246" t="s">
        <v>85</v>
      </c>
      <c r="G141" s="244"/>
      <c r="H141" s="247">
        <v>2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140</v>
      </c>
      <c r="AU141" s="253" t="s">
        <v>85</v>
      </c>
      <c r="AV141" s="14" t="s">
        <v>85</v>
      </c>
      <c r="AW141" s="14" t="s">
        <v>37</v>
      </c>
      <c r="AX141" s="14" t="s">
        <v>83</v>
      </c>
      <c r="AY141" s="253" t="s">
        <v>127</v>
      </c>
    </row>
    <row r="142" s="2" customFormat="1" ht="24.15" customHeight="1">
      <c r="A142" s="39"/>
      <c r="B142" s="40"/>
      <c r="C142" s="213" t="s">
        <v>232</v>
      </c>
      <c r="D142" s="213" t="s">
        <v>129</v>
      </c>
      <c r="E142" s="214" t="s">
        <v>433</v>
      </c>
      <c r="F142" s="215" t="s">
        <v>434</v>
      </c>
      <c r="G142" s="216" t="s">
        <v>384</v>
      </c>
      <c r="H142" s="217">
        <v>101</v>
      </c>
      <c r="I142" s="218"/>
      <c r="J142" s="219">
        <f>ROUND(I142*H142,2)</f>
        <v>0</v>
      </c>
      <c r="K142" s="215" t="s">
        <v>133</v>
      </c>
      <c r="L142" s="45"/>
      <c r="M142" s="220" t="s">
        <v>19</v>
      </c>
      <c r="N142" s="221" t="s">
        <v>46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134</v>
      </c>
      <c r="AT142" s="224" t="s">
        <v>129</v>
      </c>
      <c r="AU142" s="224" t="s">
        <v>85</v>
      </c>
      <c r="AY142" s="18" t="s">
        <v>127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83</v>
      </c>
      <c r="BK142" s="225">
        <f>ROUND(I142*H142,2)</f>
        <v>0</v>
      </c>
      <c r="BL142" s="18" t="s">
        <v>134</v>
      </c>
      <c r="BM142" s="224" t="s">
        <v>435</v>
      </c>
    </row>
    <row r="143" s="2" customFormat="1">
      <c r="A143" s="39"/>
      <c r="B143" s="40"/>
      <c r="C143" s="41"/>
      <c r="D143" s="226" t="s">
        <v>136</v>
      </c>
      <c r="E143" s="41"/>
      <c r="F143" s="227" t="s">
        <v>436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136</v>
      </c>
      <c r="AU143" s="18" t="s">
        <v>85</v>
      </c>
    </row>
    <row r="144" s="2" customFormat="1">
      <c r="A144" s="39"/>
      <c r="B144" s="40"/>
      <c r="C144" s="41"/>
      <c r="D144" s="231" t="s">
        <v>138</v>
      </c>
      <c r="E144" s="41"/>
      <c r="F144" s="232" t="s">
        <v>437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138</v>
      </c>
      <c r="AU144" s="18" t="s">
        <v>85</v>
      </c>
    </row>
    <row r="145" s="13" customFormat="1">
      <c r="A145" s="13"/>
      <c r="B145" s="233"/>
      <c r="C145" s="234"/>
      <c r="D145" s="226" t="s">
        <v>140</v>
      </c>
      <c r="E145" s="235" t="s">
        <v>19</v>
      </c>
      <c r="F145" s="236" t="s">
        <v>380</v>
      </c>
      <c r="G145" s="234"/>
      <c r="H145" s="235" t="s">
        <v>19</v>
      </c>
      <c r="I145" s="237"/>
      <c r="J145" s="234"/>
      <c r="K145" s="234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140</v>
      </c>
      <c r="AU145" s="242" t="s">
        <v>85</v>
      </c>
      <c r="AV145" s="13" t="s">
        <v>83</v>
      </c>
      <c r="AW145" s="13" t="s">
        <v>37</v>
      </c>
      <c r="AX145" s="13" t="s">
        <v>75</v>
      </c>
      <c r="AY145" s="242" t="s">
        <v>127</v>
      </c>
    </row>
    <row r="146" s="14" customFormat="1">
      <c r="A146" s="14"/>
      <c r="B146" s="243"/>
      <c r="C146" s="244"/>
      <c r="D146" s="226" t="s">
        <v>140</v>
      </c>
      <c r="E146" s="245" t="s">
        <v>19</v>
      </c>
      <c r="F146" s="246" t="s">
        <v>388</v>
      </c>
      <c r="G146" s="244"/>
      <c r="H146" s="247">
        <v>101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140</v>
      </c>
      <c r="AU146" s="253" t="s">
        <v>85</v>
      </c>
      <c r="AV146" s="14" t="s">
        <v>85</v>
      </c>
      <c r="AW146" s="14" t="s">
        <v>37</v>
      </c>
      <c r="AX146" s="14" t="s">
        <v>83</v>
      </c>
      <c r="AY146" s="253" t="s">
        <v>127</v>
      </c>
    </row>
    <row r="147" s="2" customFormat="1" ht="24.15" customHeight="1">
      <c r="A147" s="39"/>
      <c r="B147" s="40"/>
      <c r="C147" s="213" t="s">
        <v>239</v>
      </c>
      <c r="D147" s="213" t="s">
        <v>129</v>
      </c>
      <c r="E147" s="214" t="s">
        <v>438</v>
      </c>
      <c r="F147" s="215" t="s">
        <v>439</v>
      </c>
      <c r="G147" s="216" t="s">
        <v>384</v>
      </c>
      <c r="H147" s="217">
        <v>6</v>
      </c>
      <c r="I147" s="218"/>
      <c r="J147" s="219">
        <f>ROUND(I147*H147,2)</f>
        <v>0</v>
      </c>
      <c r="K147" s="215" t="s">
        <v>133</v>
      </c>
      <c r="L147" s="45"/>
      <c r="M147" s="220" t="s">
        <v>19</v>
      </c>
      <c r="N147" s="221" t="s">
        <v>46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134</v>
      </c>
      <c r="AT147" s="224" t="s">
        <v>129</v>
      </c>
      <c r="AU147" s="224" t="s">
        <v>85</v>
      </c>
      <c r="AY147" s="18" t="s">
        <v>127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83</v>
      </c>
      <c r="BK147" s="225">
        <f>ROUND(I147*H147,2)</f>
        <v>0</v>
      </c>
      <c r="BL147" s="18" t="s">
        <v>134</v>
      </c>
      <c r="BM147" s="224" t="s">
        <v>440</v>
      </c>
    </row>
    <row r="148" s="2" customFormat="1">
      <c r="A148" s="39"/>
      <c r="B148" s="40"/>
      <c r="C148" s="41"/>
      <c r="D148" s="226" t="s">
        <v>136</v>
      </c>
      <c r="E148" s="41"/>
      <c r="F148" s="227" t="s">
        <v>441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136</v>
      </c>
      <c r="AU148" s="18" t="s">
        <v>85</v>
      </c>
    </row>
    <row r="149" s="2" customFormat="1">
      <c r="A149" s="39"/>
      <c r="B149" s="40"/>
      <c r="C149" s="41"/>
      <c r="D149" s="231" t="s">
        <v>138</v>
      </c>
      <c r="E149" s="41"/>
      <c r="F149" s="232" t="s">
        <v>442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138</v>
      </c>
      <c r="AU149" s="18" t="s">
        <v>85</v>
      </c>
    </row>
    <row r="150" s="13" customFormat="1">
      <c r="A150" s="13"/>
      <c r="B150" s="233"/>
      <c r="C150" s="234"/>
      <c r="D150" s="226" t="s">
        <v>140</v>
      </c>
      <c r="E150" s="235" t="s">
        <v>19</v>
      </c>
      <c r="F150" s="236" t="s">
        <v>380</v>
      </c>
      <c r="G150" s="234"/>
      <c r="H150" s="235" t="s">
        <v>19</v>
      </c>
      <c r="I150" s="237"/>
      <c r="J150" s="234"/>
      <c r="K150" s="234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140</v>
      </c>
      <c r="AU150" s="242" t="s">
        <v>85</v>
      </c>
      <c r="AV150" s="13" t="s">
        <v>83</v>
      </c>
      <c r="AW150" s="13" t="s">
        <v>37</v>
      </c>
      <c r="AX150" s="13" t="s">
        <v>75</v>
      </c>
      <c r="AY150" s="242" t="s">
        <v>127</v>
      </c>
    </row>
    <row r="151" s="14" customFormat="1">
      <c r="A151" s="14"/>
      <c r="B151" s="243"/>
      <c r="C151" s="244"/>
      <c r="D151" s="226" t="s">
        <v>140</v>
      </c>
      <c r="E151" s="245" t="s">
        <v>19</v>
      </c>
      <c r="F151" s="246" t="s">
        <v>187</v>
      </c>
      <c r="G151" s="244"/>
      <c r="H151" s="247">
        <v>6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140</v>
      </c>
      <c r="AU151" s="253" t="s">
        <v>85</v>
      </c>
      <c r="AV151" s="14" t="s">
        <v>85</v>
      </c>
      <c r="AW151" s="14" t="s">
        <v>37</v>
      </c>
      <c r="AX151" s="14" t="s">
        <v>83</v>
      </c>
      <c r="AY151" s="253" t="s">
        <v>127</v>
      </c>
    </row>
    <row r="152" s="2" customFormat="1" ht="24.15" customHeight="1">
      <c r="A152" s="39"/>
      <c r="B152" s="40"/>
      <c r="C152" s="213" t="s">
        <v>248</v>
      </c>
      <c r="D152" s="213" t="s">
        <v>129</v>
      </c>
      <c r="E152" s="214" t="s">
        <v>443</v>
      </c>
      <c r="F152" s="215" t="s">
        <v>444</v>
      </c>
      <c r="G152" s="216" t="s">
        <v>384</v>
      </c>
      <c r="H152" s="217">
        <v>2</v>
      </c>
      <c r="I152" s="218"/>
      <c r="J152" s="219">
        <f>ROUND(I152*H152,2)</f>
        <v>0</v>
      </c>
      <c r="K152" s="215" t="s">
        <v>133</v>
      </c>
      <c r="L152" s="45"/>
      <c r="M152" s="220" t="s">
        <v>19</v>
      </c>
      <c r="N152" s="221" t="s">
        <v>46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134</v>
      </c>
      <c r="AT152" s="224" t="s">
        <v>129</v>
      </c>
      <c r="AU152" s="224" t="s">
        <v>85</v>
      </c>
      <c r="AY152" s="18" t="s">
        <v>127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83</v>
      </c>
      <c r="BK152" s="225">
        <f>ROUND(I152*H152,2)</f>
        <v>0</v>
      </c>
      <c r="BL152" s="18" t="s">
        <v>134</v>
      </c>
      <c r="BM152" s="224" t="s">
        <v>445</v>
      </c>
    </row>
    <row r="153" s="2" customFormat="1">
      <c r="A153" s="39"/>
      <c r="B153" s="40"/>
      <c r="C153" s="41"/>
      <c r="D153" s="226" t="s">
        <v>136</v>
      </c>
      <c r="E153" s="41"/>
      <c r="F153" s="227" t="s">
        <v>446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136</v>
      </c>
      <c r="AU153" s="18" t="s">
        <v>85</v>
      </c>
    </row>
    <row r="154" s="2" customFormat="1">
      <c r="A154" s="39"/>
      <c r="B154" s="40"/>
      <c r="C154" s="41"/>
      <c r="D154" s="231" t="s">
        <v>138</v>
      </c>
      <c r="E154" s="41"/>
      <c r="F154" s="232" t="s">
        <v>447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138</v>
      </c>
      <c r="AU154" s="18" t="s">
        <v>85</v>
      </c>
    </row>
    <row r="155" s="13" customFormat="1">
      <c r="A155" s="13"/>
      <c r="B155" s="233"/>
      <c r="C155" s="234"/>
      <c r="D155" s="226" t="s">
        <v>140</v>
      </c>
      <c r="E155" s="235" t="s">
        <v>19</v>
      </c>
      <c r="F155" s="236" t="s">
        <v>380</v>
      </c>
      <c r="G155" s="234"/>
      <c r="H155" s="235" t="s">
        <v>19</v>
      </c>
      <c r="I155" s="237"/>
      <c r="J155" s="234"/>
      <c r="K155" s="234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140</v>
      </c>
      <c r="AU155" s="242" t="s">
        <v>85</v>
      </c>
      <c r="AV155" s="13" t="s">
        <v>83</v>
      </c>
      <c r="AW155" s="13" t="s">
        <v>37</v>
      </c>
      <c r="AX155" s="13" t="s">
        <v>75</v>
      </c>
      <c r="AY155" s="242" t="s">
        <v>127</v>
      </c>
    </row>
    <row r="156" s="14" customFormat="1">
      <c r="A156" s="14"/>
      <c r="B156" s="243"/>
      <c r="C156" s="244"/>
      <c r="D156" s="226" t="s">
        <v>140</v>
      </c>
      <c r="E156" s="245" t="s">
        <v>19</v>
      </c>
      <c r="F156" s="246" t="s">
        <v>85</v>
      </c>
      <c r="G156" s="244"/>
      <c r="H156" s="247">
        <v>2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140</v>
      </c>
      <c r="AU156" s="253" t="s">
        <v>85</v>
      </c>
      <c r="AV156" s="14" t="s">
        <v>85</v>
      </c>
      <c r="AW156" s="14" t="s">
        <v>37</v>
      </c>
      <c r="AX156" s="14" t="s">
        <v>83</v>
      </c>
      <c r="AY156" s="253" t="s">
        <v>127</v>
      </c>
    </row>
    <row r="157" s="2" customFormat="1" ht="24.15" customHeight="1">
      <c r="A157" s="39"/>
      <c r="B157" s="40"/>
      <c r="C157" s="213" t="s">
        <v>8</v>
      </c>
      <c r="D157" s="213" t="s">
        <v>129</v>
      </c>
      <c r="E157" s="214" t="s">
        <v>448</v>
      </c>
      <c r="F157" s="215" t="s">
        <v>449</v>
      </c>
      <c r="G157" s="216" t="s">
        <v>384</v>
      </c>
      <c r="H157" s="217">
        <v>101</v>
      </c>
      <c r="I157" s="218"/>
      <c r="J157" s="219">
        <f>ROUND(I157*H157,2)</f>
        <v>0</v>
      </c>
      <c r="K157" s="215" t="s">
        <v>133</v>
      </c>
      <c r="L157" s="45"/>
      <c r="M157" s="220" t="s">
        <v>19</v>
      </c>
      <c r="N157" s="221" t="s">
        <v>46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134</v>
      </c>
      <c r="AT157" s="224" t="s">
        <v>129</v>
      </c>
      <c r="AU157" s="224" t="s">
        <v>85</v>
      </c>
      <c r="AY157" s="18" t="s">
        <v>127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83</v>
      </c>
      <c r="BK157" s="225">
        <f>ROUND(I157*H157,2)</f>
        <v>0</v>
      </c>
      <c r="BL157" s="18" t="s">
        <v>134</v>
      </c>
      <c r="BM157" s="224" t="s">
        <v>450</v>
      </c>
    </row>
    <row r="158" s="2" customFormat="1">
      <c r="A158" s="39"/>
      <c r="B158" s="40"/>
      <c r="C158" s="41"/>
      <c r="D158" s="226" t="s">
        <v>136</v>
      </c>
      <c r="E158" s="41"/>
      <c r="F158" s="227" t="s">
        <v>451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136</v>
      </c>
      <c r="AU158" s="18" t="s">
        <v>85</v>
      </c>
    </row>
    <row r="159" s="2" customFormat="1">
      <c r="A159" s="39"/>
      <c r="B159" s="40"/>
      <c r="C159" s="41"/>
      <c r="D159" s="231" t="s">
        <v>138</v>
      </c>
      <c r="E159" s="41"/>
      <c r="F159" s="232" t="s">
        <v>452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138</v>
      </c>
      <c r="AU159" s="18" t="s">
        <v>85</v>
      </c>
    </row>
    <row r="160" s="13" customFormat="1">
      <c r="A160" s="13"/>
      <c r="B160" s="233"/>
      <c r="C160" s="234"/>
      <c r="D160" s="226" t="s">
        <v>140</v>
      </c>
      <c r="E160" s="235" t="s">
        <v>19</v>
      </c>
      <c r="F160" s="236" t="s">
        <v>380</v>
      </c>
      <c r="G160" s="234"/>
      <c r="H160" s="235" t="s">
        <v>19</v>
      </c>
      <c r="I160" s="237"/>
      <c r="J160" s="234"/>
      <c r="K160" s="234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140</v>
      </c>
      <c r="AU160" s="242" t="s">
        <v>85</v>
      </c>
      <c r="AV160" s="13" t="s">
        <v>83</v>
      </c>
      <c r="AW160" s="13" t="s">
        <v>37</v>
      </c>
      <c r="AX160" s="13" t="s">
        <v>75</v>
      </c>
      <c r="AY160" s="242" t="s">
        <v>127</v>
      </c>
    </row>
    <row r="161" s="14" customFormat="1">
      <c r="A161" s="14"/>
      <c r="B161" s="243"/>
      <c r="C161" s="244"/>
      <c r="D161" s="226" t="s">
        <v>140</v>
      </c>
      <c r="E161" s="245" t="s">
        <v>19</v>
      </c>
      <c r="F161" s="246" t="s">
        <v>388</v>
      </c>
      <c r="G161" s="244"/>
      <c r="H161" s="247">
        <v>101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140</v>
      </c>
      <c r="AU161" s="253" t="s">
        <v>85</v>
      </c>
      <c r="AV161" s="14" t="s">
        <v>85</v>
      </c>
      <c r="AW161" s="14" t="s">
        <v>37</v>
      </c>
      <c r="AX161" s="14" t="s">
        <v>83</v>
      </c>
      <c r="AY161" s="253" t="s">
        <v>127</v>
      </c>
    </row>
    <row r="162" s="2" customFormat="1" ht="24.15" customHeight="1">
      <c r="A162" s="39"/>
      <c r="B162" s="40"/>
      <c r="C162" s="213" t="s">
        <v>263</v>
      </c>
      <c r="D162" s="213" t="s">
        <v>129</v>
      </c>
      <c r="E162" s="214" t="s">
        <v>453</v>
      </c>
      <c r="F162" s="215" t="s">
        <v>454</v>
      </c>
      <c r="G162" s="216" t="s">
        <v>384</v>
      </c>
      <c r="H162" s="217">
        <v>6</v>
      </c>
      <c r="I162" s="218"/>
      <c r="J162" s="219">
        <f>ROUND(I162*H162,2)</f>
        <v>0</v>
      </c>
      <c r="K162" s="215" t="s">
        <v>133</v>
      </c>
      <c r="L162" s="45"/>
      <c r="M162" s="220" t="s">
        <v>19</v>
      </c>
      <c r="N162" s="221" t="s">
        <v>46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134</v>
      </c>
      <c r="AT162" s="224" t="s">
        <v>129</v>
      </c>
      <c r="AU162" s="224" t="s">
        <v>85</v>
      </c>
      <c r="AY162" s="18" t="s">
        <v>127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83</v>
      </c>
      <c r="BK162" s="225">
        <f>ROUND(I162*H162,2)</f>
        <v>0</v>
      </c>
      <c r="BL162" s="18" t="s">
        <v>134</v>
      </c>
      <c r="BM162" s="224" t="s">
        <v>455</v>
      </c>
    </row>
    <row r="163" s="2" customFormat="1">
      <c r="A163" s="39"/>
      <c r="B163" s="40"/>
      <c r="C163" s="41"/>
      <c r="D163" s="226" t="s">
        <v>136</v>
      </c>
      <c r="E163" s="41"/>
      <c r="F163" s="227" t="s">
        <v>456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136</v>
      </c>
      <c r="AU163" s="18" t="s">
        <v>85</v>
      </c>
    </row>
    <row r="164" s="2" customFormat="1">
      <c r="A164" s="39"/>
      <c r="B164" s="40"/>
      <c r="C164" s="41"/>
      <c r="D164" s="231" t="s">
        <v>138</v>
      </c>
      <c r="E164" s="41"/>
      <c r="F164" s="232" t="s">
        <v>457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138</v>
      </c>
      <c r="AU164" s="18" t="s">
        <v>85</v>
      </c>
    </row>
    <row r="165" s="13" customFormat="1">
      <c r="A165" s="13"/>
      <c r="B165" s="233"/>
      <c r="C165" s="234"/>
      <c r="D165" s="226" t="s">
        <v>140</v>
      </c>
      <c r="E165" s="235" t="s">
        <v>19</v>
      </c>
      <c r="F165" s="236" t="s">
        <v>380</v>
      </c>
      <c r="G165" s="234"/>
      <c r="H165" s="235" t="s">
        <v>19</v>
      </c>
      <c r="I165" s="237"/>
      <c r="J165" s="234"/>
      <c r="K165" s="234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140</v>
      </c>
      <c r="AU165" s="242" t="s">
        <v>85</v>
      </c>
      <c r="AV165" s="13" t="s">
        <v>83</v>
      </c>
      <c r="AW165" s="13" t="s">
        <v>37</v>
      </c>
      <c r="AX165" s="13" t="s">
        <v>75</v>
      </c>
      <c r="AY165" s="242" t="s">
        <v>127</v>
      </c>
    </row>
    <row r="166" s="14" customFormat="1">
      <c r="A166" s="14"/>
      <c r="B166" s="243"/>
      <c r="C166" s="244"/>
      <c r="D166" s="226" t="s">
        <v>140</v>
      </c>
      <c r="E166" s="245" t="s">
        <v>19</v>
      </c>
      <c r="F166" s="246" t="s">
        <v>187</v>
      </c>
      <c r="G166" s="244"/>
      <c r="H166" s="247">
        <v>6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140</v>
      </c>
      <c r="AU166" s="253" t="s">
        <v>85</v>
      </c>
      <c r="AV166" s="14" t="s">
        <v>85</v>
      </c>
      <c r="AW166" s="14" t="s">
        <v>37</v>
      </c>
      <c r="AX166" s="14" t="s">
        <v>83</v>
      </c>
      <c r="AY166" s="253" t="s">
        <v>127</v>
      </c>
    </row>
    <row r="167" s="2" customFormat="1" ht="24.15" customHeight="1">
      <c r="A167" s="39"/>
      <c r="B167" s="40"/>
      <c r="C167" s="213" t="s">
        <v>273</v>
      </c>
      <c r="D167" s="213" t="s">
        <v>129</v>
      </c>
      <c r="E167" s="214" t="s">
        <v>458</v>
      </c>
      <c r="F167" s="215" t="s">
        <v>459</v>
      </c>
      <c r="G167" s="216" t="s">
        <v>384</v>
      </c>
      <c r="H167" s="217">
        <v>2</v>
      </c>
      <c r="I167" s="218"/>
      <c r="J167" s="219">
        <f>ROUND(I167*H167,2)</f>
        <v>0</v>
      </c>
      <c r="K167" s="215" t="s">
        <v>133</v>
      </c>
      <c r="L167" s="45"/>
      <c r="M167" s="220" t="s">
        <v>19</v>
      </c>
      <c r="N167" s="221" t="s">
        <v>46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134</v>
      </c>
      <c r="AT167" s="224" t="s">
        <v>129</v>
      </c>
      <c r="AU167" s="224" t="s">
        <v>85</v>
      </c>
      <c r="AY167" s="18" t="s">
        <v>127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83</v>
      </c>
      <c r="BK167" s="225">
        <f>ROUND(I167*H167,2)</f>
        <v>0</v>
      </c>
      <c r="BL167" s="18" t="s">
        <v>134</v>
      </c>
      <c r="BM167" s="224" t="s">
        <v>460</v>
      </c>
    </row>
    <row r="168" s="2" customFormat="1">
      <c r="A168" s="39"/>
      <c r="B168" s="40"/>
      <c r="C168" s="41"/>
      <c r="D168" s="226" t="s">
        <v>136</v>
      </c>
      <c r="E168" s="41"/>
      <c r="F168" s="227" t="s">
        <v>461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136</v>
      </c>
      <c r="AU168" s="18" t="s">
        <v>85</v>
      </c>
    </row>
    <row r="169" s="2" customFormat="1">
      <c r="A169" s="39"/>
      <c r="B169" s="40"/>
      <c r="C169" s="41"/>
      <c r="D169" s="231" t="s">
        <v>138</v>
      </c>
      <c r="E169" s="41"/>
      <c r="F169" s="232" t="s">
        <v>462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138</v>
      </c>
      <c r="AU169" s="18" t="s">
        <v>85</v>
      </c>
    </row>
    <row r="170" s="13" customFormat="1">
      <c r="A170" s="13"/>
      <c r="B170" s="233"/>
      <c r="C170" s="234"/>
      <c r="D170" s="226" t="s">
        <v>140</v>
      </c>
      <c r="E170" s="235" t="s">
        <v>19</v>
      </c>
      <c r="F170" s="236" t="s">
        <v>380</v>
      </c>
      <c r="G170" s="234"/>
      <c r="H170" s="235" t="s">
        <v>19</v>
      </c>
      <c r="I170" s="237"/>
      <c r="J170" s="234"/>
      <c r="K170" s="234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140</v>
      </c>
      <c r="AU170" s="242" t="s">
        <v>85</v>
      </c>
      <c r="AV170" s="13" t="s">
        <v>83</v>
      </c>
      <c r="AW170" s="13" t="s">
        <v>37</v>
      </c>
      <c r="AX170" s="13" t="s">
        <v>75</v>
      </c>
      <c r="AY170" s="242" t="s">
        <v>127</v>
      </c>
    </row>
    <row r="171" s="14" customFormat="1">
      <c r="A171" s="14"/>
      <c r="B171" s="243"/>
      <c r="C171" s="244"/>
      <c r="D171" s="226" t="s">
        <v>140</v>
      </c>
      <c r="E171" s="245" t="s">
        <v>19</v>
      </c>
      <c r="F171" s="246" t="s">
        <v>85</v>
      </c>
      <c r="G171" s="244"/>
      <c r="H171" s="247">
        <v>2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140</v>
      </c>
      <c r="AU171" s="253" t="s">
        <v>85</v>
      </c>
      <c r="AV171" s="14" t="s">
        <v>85</v>
      </c>
      <c r="AW171" s="14" t="s">
        <v>37</v>
      </c>
      <c r="AX171" s="14" t="s">
        <v>83</v>
      </c>
      <c r="AY171" s="253" t="s">
        <v>127</v>
      </c>
    </row>
    <row r="172" s="2" customFormat="1" ht="24.15" customHeight="1">
      <c r="A172" s="39"/>
      <c r="B172" s="40"/>
      <c r="C172" s="213" t="s">
        <v>281</v>
      </c>
      <c r="D172" s="213" t="s">
        <v>129</v>
      </c>
      <c r="E172" s="214" t="s">
        <v>463</v>
      </c>
      <c r="F172" s="215" t="s">
        <v>464</v>
      </c>
      <c r="G172" s="216" t="s">
        <v>384</v>
      </c>
      <c r="H172" s="217">
        <v>101</v>
      </c>
      <c r="I172" s="218"/>
      <c r="J172" s="219">
        <f>ROUND(I172*H172,2)</f>
        <v>0</v>
      </c>
      <c r="K172" s="215" t="s">
        <v>133</v>
      </c>
      <c r="L172" s="45"/>
      <c r="M172" s="220" t="s">
        <v>19</v>
      </c>
      <c r="N172" s="221" t="s">
        <v>46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134</v>
      </c>
      <c r="AT172" s="224" t="s">
        <v>129</v>
      </c>
      <c r="AU172" s="224" t="s">
        <v>85</v>
      </c>
      <c r="AY172" s="18" t="s">
        <v>127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83</v>
      </c>
      <c r="BK172" s="225">
        <f>ROUND(I172*H172,2)</f>
        <v>0</v>
      </c>
      <c r="BL172" s="18" t="s">
        <v>134</v>
      </c>
      <c r="BM172" s="224" t="s">
        <v>465</v>
      </c>
    </row>
    <row r="173" s="2" customFormat="1">
      <c r="A173" s="39"/>
      <c r="B173" s="40"/>
      <c r="C173" s="41"/>
      <c r="D173" s="226" t="s">
        <v>136</v>
      </c>
      <c r="E173" s="41"/>
      <c r="F173" s="227" t="s">
        <v>466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136</v>
      </c>
      <c r="AU173" s="18" t="s">
        <v>85</v>
      </c>
    </row>
    <row r="174" s="2" customFormat="1">
      <c r="A174" s="39"/>
      <c r="B174" s="40"/>
      <c r="C174" s="41"/>
      <c r="D174" s="231" t="s">
        <v>138</v>
      </c>
      <c r="E174" s="41"/>
      <c r="F174" s="232" t="s">
        <v>467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138</v>
      </c>
      <c r="AU174" s="18" t="s">
        <v>85</v>
      </c>
    </row>
    <row r="175" s="13" customFormat="1">
      <c r="A175" s="13"/>
      <c r="B175" s="233"/>
      <c r="C175" s="234"/>
      <c r="D175" s="226" t="s">
        <v>140</v>
      </c>
      <c r="E175" s="235" t="s">
        <v>19</v>
      </c>
      <c r="F175" s="236" t="s">
        <v>380</v>
      </c>
      <c r="G175" s="234"/>
      <c r="H175" s="235" t="s">
        <v>19</v>
      </c>
      <c r="I175" s="237"/>
      <c r="J175" s="234"/>
      <c r="K175" s="234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140</v>
      </c>
      <c r="AU175" s="242" t="s">
        <v>85</v>
      </c>
      <c r="AV175" s="13" t="s">
        <v>83</v>
      </c>
      <c r="AW175" s="13" t="s">
        <v>37</v>
      </c>
      <c r="AX175" s="13" t="s">
        <v>75</v>
      </c>
      <c r="AY175" s="242" t="s">
        <v>127</v>
      </c>
    </row>
    <row r="176" s="14" customFormat="1">
      <c r="A176" s="14"/>
      <c r="B176" s="243"/>
      <c r="C176" s="244"/>
      <c r="D176" s="226" t="s">
        <v>140</v>
      </c>
      <c r="E176" s="245" t="s">
        <v>19</v>
      </c>
      <c r="F176" s="246" t="s">
        <v>388</v>
      </c>
      <c r="G176" s="244"/>
      <c r="H176" s="247">
        <v>101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140</v>
      </c>
      <c r="AU176" s="253" t="s">
        <v>85</v>
      </c>
      <c r="AV176" s="14" t="s">
        <v>85</v>
      </c>
      <c r="AW176" s="14" t="s">
        <v>37</v>
      </c>
      <c r="AX176" s="14" t="s">
        <v>83</v>
      </c>
      <c r="AY176" s="253" t="s">
        <v>127</v>
      </c>
    </row>
    <row r="177" s="2" customFormat="1" ht="24.15" customHeight="1">
      <c r="A177" s="39"/>
      <c r="B177" s="40"/>
      <c r="C177" s="213" t="s">
        <v>290</v>
      </c>
      <c r="D177" s="213" t="s">
        <v>129</v>
      </c>
      <c r="E177" s="214" t="s">
        <v>468</v>
      </c>
      <c r="F177" s="215" t="s">
        <v>469</v>
      </c>
      <c r="G177" s="216" t="s">
        <v>384</v>
      </c>
      <c r="H177" s="217">
        <v>6</v>
      </c>
      <c r="I177" s="218"/>
      <c r="J177" s="219">
        <f>ROUND(I177*H177,2)</f>
        <v>0</v>
      </c>
      <c r="K177" s="215" t="s">
        <v>133</v>
      </c>
      <c r="L177" s="45"/>
      <c r="M177" s="220" t="s">
        <v>19</v>
      </c>
      <c r="N177" s="221" t="s">
        <v>46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134</v>
      </c>
      <c r="AT177" s="224" t="s">
        <v>129</v>
      </c>
      <c r="AU177" s="224" t="s">
        <v>85</v>
      </c>
      <c r="AY177" s="18" t="s">
        <v>127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83</v>
      </c>
      <c r="BK177" s="225">
        <f>ROUND(I177*H177,2)</f>
        <v>0</v>
      </c>
      <c r="BL177" s="18" t="s">
        <v>134</v>
      </c>
      <c r="BM177" s="224" t="s">
        <v>470</v>
      </c>
    </row>
    <row r="178" s="2" customFormat="1">
      <c r="A178" s="39"/>
      <c r="B178" s="40"/>
      <c r="C178" s="41"/>
      <c r="D178" s="226" t="s">
        <v>136</v>
      </c>
      <c r="E178" s="41"/>
      <c r="F178" s="227" t="s">
        <v>471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136</v>
      </c>
      <c r="AU178" s="18" t="s">
        <v>85</v>
      </c>
    </row>
    <row r="179" s="2" customFormat="1">
      <c r="A179" s="39"/>
      <c r="B179" s="40"/>
      <c r="C179" s="41"/>
      <c r="D179" s="231" t="s">
        <v>138</v>
      </c>
      <c r="E179" s="41"/>
      <c r="F179" s="232" t="s">
        <v>472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138</v>
      </c>
      <c r="AU179" s="18" t="s">
        <v>85</v>
      </c>
    </row>
    <row r="180" s="13" customFormat="1">
      <c r="A180" s="13"/>
      <c r="B180" s="233"/>
      <c r="C180" s="234"/>
      <c r="D180" s="226" t="s">
        <v>140</v>
      </c>
      <c r="E180" s="235" t="s">
        <v>19</v>
      </c>
      <c r="F180" s="236" t="s">
        <v>380</v>
      </c>
      <c r="G180" s="234"/>
      <c r="H180" s="235" t="s">
        <v>19</v>
      </c>
      <c r="I180" s="237"/>
      <c r="J180" s="234"/>
      <c r="K180" s="234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140</v>
      </c>
      <c r="AU180" s="242" t="s">
        <v>85</v>
      </c>
      <c r="AV180" s="13" t="s">
        <v>83</v>
      </c>
      <c r="AW180" s="13" t="s">
        <v>37</v>
      </c>
      <c r="AX180" s="13" t="s">
        <v>75</v>
      </c>
      <c r="AY180" s="242" t="s">
        <v>127</v>
      </c>
    </row>
    <row r="181" s="14" customFormat="1">
      <c r="A181" s="14"/>
      <c r="B181" s="243"/>
      <c r="C181" s="244"/>
      <c r="D181" s="226" t="s">
        <v>140</v>
      </c>
      <c r="E181" s="245" t="s">
        <v>19</v>
      </c>
      <c r="F181" s="246" t="s">
        <v>187</v>
      </c>
      <c r="G181" s="244"/>
      <c r="H181" s="247">
        <v>6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140</v>
      </c>
      <c r="AU181" s="253" t="s">
        <v>85</v>
      </c>
      <c r="AV181" s="14" t="s">
        <v>85</v>
      </c>
      <c r="AW181" s="14" t="s">
        <v>37</v>
      </c>
      <c r="AX181" s="14" t="s">
        <v>83</v>
      </c>
      <c r="AY181" s="253" t="s">
        <v>127</v>
      </c>
    </row>
    <row r="182" s="2" customFormat="1" ht="24.15" customHeight="1">
      <c r="A182" s="39"/>
      <c r="B182" s="40"/>
      <c r="C182" s="213" t="s">
        <v>298</v>
      </c>
      <c r="D182" s="213" t="s">
        <v>129</v>
      </c>
      <c r="E182" s="214" t="s">
        <v>473</v>
      </c>
      <c r="F182" s="215" t="s">
        <v>474</v>
      </c>
      <c r="G182" s="216" t="s">
        <v>384</v>
      </c>
      <c r="H182" s="217">
        <v>2</v>
      </c>
      <c r="I182" s="218"/>
      <c r="J182" s="219">
        <f>ROUND(I182*H182,2)</f>
        <v>0</v>
      </c>
      <c r="K182" s="215" t="s">
        <v>133</v>
      </c>
      <c r="L182" s="45"/>
      <c r="M182" s="220" t="s">
        <v>19</v>
      </c>
      <c r="N182" s="221" t="s">
        <v>46</v>
      </c>
      <c r="O182" s="85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134</v>
      </c>
      <c r="AT182" s="224" t="s">
        <v>129</v>
      </c>
      <c r="AU182" s="224" t="s">
        <v>85</v>
      </c>
      <c r="AY182" s="18" t="s">
        <v>127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83</v>
      </c>
      <c r="BK182" s="225">
        <f>ROUND(I182*H182,2)</f>
        <v>0</v>
      </c>
      <c r="BL182" s="18" t="s">
        <v>134</v>
      </c>
      <c r="BM182" s="224" t="s">
        <v>475</v>
      </c>
    </row>
    <row r="183" s="2" customFormat="1">
      <c r="A183" s="39"/>
      <c r="B183" s="40"/>
      <c r="C183" s="41"/>
      <c r="D183" s="226" t="s">
        <v>136</v>
      </c>
      <c r="E183" s="41"/>
      <c r="F183" s="227" t="s">
        <v>476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136</v>
      </c>
      <c r="AU183" s="18" t="s">
        <v>85</v>
      </c>
    </row>
    <row r="184" s="2" customFormat="1">
      <c r="A184" s="39"/>
      <c r="B184" s="40"/>
      <c r="C184" s="41"/>
      <c r="D184" s="231" t="s">
        <v>138</v>
      </c>
      <c r="E184" s="41"/>
      <c r="F184" s="232" t="s">
        <v>477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138</v>
      </c>
      <c r="AU184" s="18" t="s">
        <v>85</v>
      </c>
    </row>
    <row r="185" s="13" customFormat="1">
      <c r="A185" s="13"/>
      <c r="B185" s="233"/>
      <c r="C185" s="234"/>
      <c r="D185" s="226" t="s">
        <v>140</v>
      </c>
      <c r="E185" s="235" t="s">
        <v>19</v>
      </c>
      <c r="F185" s="236" t="s">
        <v>380</v>
      </c>
      <c r="G185" s="234"/>
      <c r="H185" s="235" t="s">
        <v>19</v>
      </c>
      <c r="I185" s="237"/>
      <c r="J185" s="234"/>
      <c r="K185" s="234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140</v>
      </c>
      <c r="AU185" s="242" t="s">
        <v>85</v>
      </c>
      <c r="AV185" s="13" t="s">
        <v>83</v>
      </c>
      <c r="AW185" s="13" t="s">
        <v>37</v>
      </c>
      <c r="AX185" s="13" t="s">
        <v>75</v>
      </c>
      <c r="AY185" s="242" t="s">
        <v>127</v>
      </c>
    </row>
    <row r="186" s="14" customFormat="1">
      <c r="A186" s="14"/>
      <c r="B186" s="243"/>
      <c r="C186" s="244"/>
      <c r="D186" s="226" t="s">
        <v>140</v>
      </c>
      <c r="E186" s="245" t="s">
        <v>19</v>
      </c>
      <c r="F186" s="246" t="s">
        <v>85</v>
      </c>
      <c r="G186" s="244"/>
      <c r="H186" s="247">
        <v>2</v>
      </c>
      <c r="I186" s="248"/>
      <c r="J186" s="244"/>
      <c r="K186" s="244"/>
      <c r="L186" s="249"/>
      <c r="M186" s="280"/>
      <c r="N186" s="281"/>
      <c r="O186" s="281"/>
      <c r="P186" s="281"/>
      <c r="Q186" s="281"/>
      <c r="R186" s="281"/>
      <c r="S186" s="281"/>
      <c r="T186" s="28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140</v>
      </c>
      <c r="AU186" s="253" t="s">
        <v>85</v>
      </c>
      <c r="AV186" s="14" t="s">
        <v>85</v>
      </c>
      <c r="AW186" s="14" t="s">
        <v>37</v>
      </c>
      <c r="AX186" s="14" t="s">
        <v>83</v>
      </c>
      <c r="AY186" s="253" t="s">
        <v>127</v>
      </c>
    </row>
    <row r="187" s="2" customFormat="1" ht="6.96" customHeight="1">
      <c r="A187" s="39"/>
      <c r="B187" s="60"/>
      <c r="C187" s="61"/>
      <c r="D187" s="61"/>
      <c r="E187" s="61"/>
      <c r="F187" s="61"/>
      <c r="G187" s="61"/>
      <c r="H187" s="61"/>
      <c r="I187" s="61"/>
      <c r="J187" s="61"/>
      <c r="K187" s="61"/>
      <c r="L187" s="45"/>
      <c r="M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</row>
  </sheetData>
  <sheetProtection sheet="1" autoFilter="0" formatColumns="0" formatRows="0" objects="1" scenarios="1" spinCount="100000" saltValue="6Bt0KzG/itgxCOL4DgnSh6beRfdeufcV3tbHuBsW+lgClETJr1kxwPQExmWWbANeB0doQeAzggx69TIth2mMsg==" hashValue="KWr+oakCxD/YAL7DSPkvYNG8eCYHYeGwbPRWSz34x+3kRZW1dt0HvB8WaY1/KMlvRHku/nLT6d8mxh+JoA700w==" algorithmName="SHA-512" password="CC35"/>
  <autoFilter ref="C86:K18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2" r:id="rId1" display="https://podminky.urs.cz/item/CS_URS_2023_02/111251101"/>
    <hyperlink ref="F97" r:id="rId2" display="https://podminky.urs.cz/item/CS_URS_2023_02/112101101"/>
    <hyperlink ref="F102" r:id="rId3" display="https://podminky.urs.cz/item/CS_URS_2023_02/112101102"/>
    <hyperlink ref="F107" r:id="rId4" display="https://podminky.urs.cz/item/CS_URS_2023_02/112101103"/>
    <hyperlink ref="F124" r:id="rId5" display="https://podminky.urs.cz/item/CS_URS_2023_02/112155311"/>
    <hyperlink ref="F129" r:id="rId6" display="https://podminky.urs.cz/item/CS_URS_2023_02/112251101"/>
    <hyperlink ref="F134" r:id="rId7" display="https://podminky.urs.cz/item/CS_URS_2023_02/112251102"/>
    <hyperlink ref="F139" r:id="rId8" display="https://podminky.urs.cz/item/CS_URS_2023_02/112251103"/>
    <hyperlink ref="F144" r:id="rId9" display="https://podminky.urs.cz/item/CS_URS_2023_02/162201401"/>
    <hyperlink ref="F149" r:id="rId10" display="https://podminky.urs.cz/item/CS_URS_2023_02/162201402"/>
    <hyperlink ref="F154" r:id="rId11" display="https://podminky.urs.cz/item/CS_URS_2023_02/162201403"/>
    <hyperlink ref="F159" r:id="rId12" display="https://podminky.urs.cz/item/CS_URS_2023_02/162201411"/>
    <hyperlink ref="F164" r:id="rId13" display="https://podminky.urs.cz/item/CS_URS_2023_02/162201412"/>
    <hyperlink ref="F169" r:id="rId14" display="https://podminky.urs.cz/item/CS_URS_2023_02/162201413"/>
    <hyperlink ref="F174" r:id="rId15" display="https://podminky.urs.cz/item/CS_URS_2023_02/162201421"/>
    <hyperlink ref="F179" r:id="rId16" display="https://podminky.urs.cz/item/CS_URS_2023_02/162201422"/>
    <hyperlink ref="F184" r:id="rId17" display="https://podminky.urs.cz/item/CS_URS_2023_02/16220142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99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Revitalizace Banínského potoka</v>
      </c>
      <c r="F7" s="143"/>
      <c r="G7" s="143"/>
      <c r="H7" s="143"/>
      <c r="L7" s="21"/>
    </row>
    <row r="8" s="1" customFormat="1" ht="12" customHeight="1">
      <c r="B8" s="21"/>
      <c r="D8" s="143" t="s">
        <v>100</v>
      </c>
      <c r="L8" s="21"/>
    </row>
    <row r="9" s="2" customFormat="1" ht="16.5" customHeight="1">
      <c r="A9" s="39"/>
      <c r="B9" s="45"/>
      <c r="C9" s="39"/>
      <c r="D9" s="39"/>
      <c r="E9" s="144" t="s">
        <v>372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373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478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1. 11. 2023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">
        <v>34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29</v>
      </c>
      <c r="J26" s="134" t="s">
        <v>36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40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ROUND((SUM(BE88:BE183)),  2)</f>
        <v>0</v>
      </c>
      <c r="G35" s="39"/>
      <c r="H35" s="39"/>
      <c r="I35" s="158">
        <v>0.20999999999999999</v>
      </c>
      <c r="J35" s="157">
        <f>ROUND(((SUM(BE88:BE183))*I35),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ROUND((SUM(BF88:BF183)),  2)</f>
        <v>0</v>
      </c>
      <c r="G36" s="39"/>
      <c r="H36" s="39"/>
      <c r="I36" s="158">
        <v>0.14999999999999999</v>
      </c>
      <c r="J36" s="157">
        <f>ROUND(((SUM(BF88:BF183))*I36),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ROUND((SUM(BG88:BG183)),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ROUND((SUM(BH88:BH183)),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ROUND((SUM(BI88:BI183)),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102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Revitalizace Banínského potoka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372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373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02.2 - Výsadby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Banín</v>
      </c>
      <c r="G56" s="41"/>
      <c r="H56" s="41"/>
      <c r="I56" s="33" t="s">
        <v>23</v>
      </c>
      <c r="J56" s="73" t="str">
        <f>IF(J14="","",J14)</f>
        <v>1. 11. 2023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Povodí Moravy, s. p.</v>
      </c>
      <c r="G58" s="41"/>
      <c r="H58" s="41"/>
      <c r="I58" s="33" t="s">
        <v>33</v>
      </c>
      <c r="J58" s="37" t="str">
        <f>E23</f>
        <v xml:space="preserve">Envicons, s.r.o.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 xml:space="preserve">Envicons, s.r.o.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103</v>
      </c>
      <c r="D61" s="172"/>
      <c r="E61" s="172"/>
      <c r="F61" s="172"/>
      <c r="G61" s="172"/>
      <c r="H61" s="172"/>
      <c r="I61" s="172"/>
      <c r="J61" s="173" t="s">
        <v>104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105</v>
      </c>
    </row>
    <row r="64" s="9" customFormat="1" ht="24.96" customHeight="1">
      <c r="A64" s="9"/>
      <c r="B64" s="175"/>
      <c r="C64" s="176"/>
      <c r="D64" s="177" t="s">
        <v>106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107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111</v>
      </c>
      <c r="E66" s="183"/>
      <c r="F66" s="183"/>
      <c r="G66" s="183"/>
      <c r="H66" s="183"/>
      <c r="I66" s="183"/>
      <c r="J66" s="184">
        <f>J180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112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Revitalizace Banínského potoka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100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372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373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SO 02.2 - Výsadby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>Banín</v>
      </c>
      <c r="G82" s="41"/>
      <c r="H82" s="41"/>
      <c r="I82" s="33" t="s">
        <v>23</v>
      </c>
      <c r="J82" s="73" t="str">
        <f>IF(J14="","",J14)</f>
        <v>1. 11. 2023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E17</f>
        <v>Povodí Moravy, s. p.</v>
      </c>
      <c r="G84" s="41"/>
      <c r="H84" s="41"/>
      <c r="I84" s="33" t="s">
        <v>33</v>
      </c>
      <c r="J84" s="37" t="str">
        <f>E23</f>
        <v xml:space="preserve">Envicons, s.r.o. 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31</v>
      </c>
      <c r="D85" s="41"/>
      <c r="E85" s="41"/>
      <c r="F85" s="28" t="str">
        <f>IF(E20="","",E20)</f>
        <v>Vyplň údaj</v>
      </c>
      <c r="G85" s="41"/>
      <c r="H85" s="41"/>
      <c r="I85" s="33" t="s">
        <v>38</v>
      </c>
      <c r="J85" s="37" t="str">
        <f>E26</f>
        <v xml:space="preserve">Envicons, s.r.o. 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113</v>
      </c>
      <c r="D87" s="189" t="s">
        <v>60</v>
      </c>
      <c r="E87" s="189" t="s">
        <v>56</v>
      </c>
      <c r="F87" s="189" t="s">
        <v>57</v>
      </c>
      <c r="G87" s="189" t="s">
        <v>114</v>
      </c>
      <c r="H87" s="189" t="s">
        <v>115</v>
      </c>
      <c r="I87" s="189" t="s">
        <v>116</v>
      </c>
      <c r="J87" s="189" t="s">
        <v>104</v>
      </c>
      <c r="K87" s="190" t="s">
        <v>117</v>
      </c>
      <c r="L87" s="191"/>
      <c r="M87" s="93" t="s">
        <v>19</v>
      </c>
      <c r="N87" s="94" t="s">
        <v>45</v>
      </c>
      <c r="O87" s="94" t="s">
        <v>118</v>
      </c>
      <c r="P87" s="94" t="s">
        <v>119</v>
      </c>
      <c r="Q87" s="94" t="s">
        <v>120</v>
      </c>
      <c r="R87" s="94" t="s">
        <v>121</v>
      </c>
      <c r="S87" s="94" t="s">
        <v>122</v>
      </c>
      <c r="T87" s="95" t="s">
        <v>123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124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</f>
        <v>0</v>
      </c>
      <c r="Q88" s="97"/>
      <c r="R88" s="194">
        <f>R89</f>
        <v>0.72933000000000003</v>
      </c>
      <c r="S88" s="97"/>
      <c r="T88" s="195">
        <f>T89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74</v>
      </c>
      <c r="AU88" s="18" t="s">
        <v>105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74</v>
      </c>
      <c r="E89" s="200" t="s">
        <v>125</v>
      </c>
      <c r="F89" s="200" t="s">
        <v>126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P90+P180</f>
        <v>0</v>
      </c>
      <c r="Q89" s="205"/>
      <c r="R89" s="206">
        <f>R90+R180</f>
        <v>0.72933000000000003</v>
      </c>
      <c r="S89" s="205"/>
      <c r="T89" s="207">
        <f>T90+T180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83</v>
      </c>
      <c r="AT89" s="209" t="s">
        <v>74</v>
      </c>
      <c r="AU89" s="209" t="s">
        <v>75</v>
      </c>
      <c r="AY89" s="208" t="s">
        <v>127</v>
      </c>
      <c r="BK89" s="210">
        <f>BK90+BK180</f>
        <v>0</v>
      </c>
    </row>
    <row r="90" s="12" customFormat="1" ht="22.8" customHeight="1">
      <c r="A90" s="12"/>
      <c r="B90" s="197"/>
      <c r="C90" s="198"/>
      <c r="D90" s="199" t="s">
        <v>74</v>
      </c>
      <c r="E90" s="211" t="s">
        <v>83</v>
      </c>
      <c r="F90" s="211" t="s">
        <v>128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SUM(P91:P179)</f>
        <v>0</v>
      </c>
      <c r="Q90" s="205"/>
      <c r="R90" s="206">
        <f>SUM(R91:R179)</f>
        <v>0.72933000000000003</v>
      </c>
      <c r="S90" s="205"/>
      <c r="T90" s="207">
        <f>SUM(T91:T179)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83</v>
      </c>
      <c r="AT90" s="209" t="s">
        <v>74</v>
      </c>
      <c r="AU90" s="209" t="s">
        <v>83</v>
      </c>
      <c r="AY90" s="208" t="s">
        <v>127</v>
      </c>
      <c r="BK90" s="210">
        <f>SUM(BK91:BK179)</f>
        <v>0</v>
      </c>
    </row>
    <row r="91" s="2" customFormat="1" ht="33" customHeight="1">
      <c r="A91" s="39"/>
      <c r="B91" s="40"/>
      <c r="C91" s="213" t="s">
        <v>83</v>
      </c>
      <c r="D91" s="213" t="s">
        <v>129</v>
      </c>
      <c r="E91" s="214" t="s">
        <v>479</v>
      </c>
      <c r="F91" s="215" t="s">
        <v>480</v>
      </c>
      <c r="G91" s="216" t="s">
        <v>384</v>
      </c>
      <c r="H91" s="217">
        <v>27</v>
      </c>
      <c r="I91" s="218"/>
      <c r="J91" s="219">
        <f>ROUND(I91*H91,2)</f>
        <v>0</v>
      </c>
      <c r="K91" s="215" t="s">
        <v>133</v>
      </c>
      <c r="L91" s="45"/>
      <c r="M91" s="220" t="s">
        <v>19</v>
      </c>
      <c r="N91" s="221" t="s">
        <v>46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134</v>
      </c>
      <c r="AT91" s="224" t="s">
        <v>129</v>
      </c>
      <c r="AU91" s="224" t="s">
        <v>85</v>
      </c>
      <c r="AY91" s="18" t="s">
        <v>127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83</v>
      </c>
      <c r="BK91" s="225">
        <f>ROUND(I91*H91,2)</f>
        <v>0</v>
      </c>
      <c r="BL91" s="18" t="s">
        <v>134</v>
      </c>
      <c r="BM91" s="224" t="s">
        <v>481</v>
      </c>
    </row>
    <row r="92" s="2" customFormat="1">
      <c r="A92" s="39"/>
      <c r="B92" s="40"/>
      <c r="C92" s="41"/>
      <c r="D92" s="226" t="s">
        <v>136</v>
      </c>
      <c r="E92" s="41"/>
      <c r="F92" s="227" t="s">
        <v>482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136</v>
      </c>
      <c r="AU92" s="18" t="s">
        <v>85</v>
      </c>
    </row>
    <row r="93" s="2" customFormat="1">
      <c r="A93" s="39"/>
      <c r="B93" s="40"/>
      <c r="C93" s="41"/>
      <c r="D93" s="231" t="s">
        <v>138</v>
      </c>
      <c r="E93" s="41"/>
      <c r="F93" s="232" t="s">
        <v>483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138</v>
      </c>
      <c r="AU93" s="18" t="s">
        <v>85</v>
      </c>
    </row>
    <row r="94" s="14" customFormat="1">
      <c r="A94" s="14"/>
      <c r="B94" s="243"/>
      <c r="C94" s="244"/>
      <c r="D94" s="226" t="s">
        <v>140</v>
      </c>
      <c r="E94" s="245" t="s">
        <v>19</v>
      </c>
      <c r="F94" s="246" t="s">
        <v>484</v>
      </c>
      <c r="G94" s="244"/>
      <c r="H94" s="247">
        <v>27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3" t="s">
        <v>140</v>
      </c>
      <c r="AU94" s="253" t="s">
        <v>85</v>
      </c>
      <c r="AV94" s="14" t="s">
        <v>85</v>
      </c>
      <c r="AW94" s="14" t="s">
        <v>37</v>
      </c>
      <c r="AX94" s="14" t="s">
        <v>83</v>
      </c>
      <c r="AY94" s="253" t="s">
        <v>127</v>
      </c>
    </row>
    <row r="95" s="13" customFormat="1">
      <c r="A95" s="13"/>
      <c r="B95" s="233"/>
      <c r="C95" s="234"/>
      <c r="D95" s="226" t="s">
        <v>140</v>
      </c>
      <c r="E95" s="235" t="s">
        <v>19</v>
      </c>
      <c r="F95" s="236" t="s">
        <v>141</v>
      </c>
      <c r="G95" s="234"/>
      <c r="H95" s="235" t="s">
        <v>19</v>
      </c>
      <c r="I95" s="237"/>
      <c r="J95" s="234"/>
      <c r="K95" s="234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140</v>
      </c>
      <c r="AU95" s="242" t="s">
        <v>85</v>
      </c>
      <c r="AV95" s="13" t="s">
        <v>83</v>
      </c>
      <c r="AW95" s="13" t="s">
        <v>37</v>
      </c>
      <c r="AX95" s="13" t="s">
        <v>75</v>
      </c>
      <c r="AY95" s="242" t="s">
        <v>127</v>
      </c>
    </row>
    <row r="96" s="2" customFormat="1" ht="33" customHeight="1">
      <c r="A96" s="39"/>
      <c r="B96" s="40"/>
      <c r="C96" s="213" t="s">
        <v>85</v>
      </c>
      <c r="D96" s="213" t="s">
        <v>129</v>
      </c>
      <c r="E96" s="214" t="s">
        <v>485</v>
      </c>
      <c r="F96" s="215" t="s">
        <v>486</v>
      </c>
      <c r="G96" s="216" t="s">
        <v>384</v>
      </c>
      <c r="H96" s="217">
        <v>39</v>
      </c>
      <c r="I96" s="218"/>
      <c r="J96" s="219">
        <f>ROUND(I96*H96,2)</f>
        <v>0</v>
      </c>
      <c r="K96" s="215" t="s">
        <v>133</v>
      </c>
      <c r="L96" s="45"/>
      <c r="M96" s="220" t="s">
        <v>19</v>
      </c>
      <c r="N96" s="221" t="s">
        <v>46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134</v>
      </c>
      <c r="AT96" s="224" t="s">
        <v>129</v>
      </c>
      <c r="AU96" s="224" t="s">
        <v>85</v>
      </c>
      <c r="AY96" s="18" t="s">
        <v>127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83</v>
      </c>
      <c r="BK96" s="225">
        <f>ROUND(I96*H96,2)</f>
        <v>0</v>
      </c>
      <c r="BL96" s="18" t="s">
        <v>134</v>
      </c>
      <c r="BM96" s="224" t="s">
        <v>487</v>
      </c>
    </row>
    <row r="97" s="2" customFormat="1">
      <c r="A97" s="39"/>
      <c r="B97" s="40"/>
      <c r="C97" s="41"/>
      <c r="D97" s="226" t="s">
        <v>136</v>
      </c>
      <c r="E97" s="41"/>
      <c r="F97" s="227" t="s">
        <v>488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136</v>
      </c>
      <c r="AU97" s="18" t="s">
        <v>85</v>
      </c>
    </row>
    <row r="98" s="2" customFormat="1">
      <c r="A98" s="39"/>
      <c r="B98" s="40"/>
      <c r="C98" s="41"/>
      <c r="D98" s="231" t="s">
        <v>138</v>
      </c>
      <c r="E98" s="41"/>
      <c r="F98" s="232" t="s">
        <v>489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138</v>
      </c>
      <c r="AU98" s="18" t="s">
        <v>85</v>
      </c>
    </row>
    <row r="99" s="13" customFormat="1">
      <c r="A99" s="13"/>
      <c r="B99" s="233"/>
      <c r="C99" s="234"/>
      <c r="D99" s="226" t="s">
        <v>140</v>
      </c>
      <c r="E99" s="235" t="s">
        <v>19</v>
      </c>
      <c r="F99" s="236" t="s">
        <v>141</v>
      </c>
      <c r="G99" s="234"/>
      <c r="H99" s="235" t="s">
        <v>19</v>
      </c>
      <c r="I99" s="237"/>
      <c r="J99" s="234"/>
      <c r="K99" s="234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140</v>
      </c>
      <c r="AU99" s="242" t="s">
        <v>85</v>
      </c>
      <c r="AV99" s="13" t="s">
        <v>83</v>
      </c>
      <c r="AW99" s="13" t="s">
        <v>37</v>
      </c>
      <c r="AX99" s="13" t="s">
        <v>75</v>
      </c>
      <c r="AY99" s="242" t="s">
        <v>127</v>
      </c>
    </row>
    <row r="100" s="14" customFormat="1">
      <c r="A100" s="14"/>
      <c r="B100" s="243"/>
      <c r="C100" s="244"/>
      <c r="D100" s="226" t="s">
        <v>140</v>
      </c>
      <c r="E100" s="245" t="s">
        <v>19</v>
      </c>
      <c r="F100" s="246" t="s">
        <v>490</v>
      </c>
      <c r="G100" s="244"/>
      <c r="H100" s="247">
        <v>39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3" t="s">
        <v>140</v>
      </c>
      <c r="AU100" s="253" t="s">
        <v>85</v>
      </c>
      <c r="AV100" s="14" t="s">
        <v>85</v>
      </c>
      <c r="AW100" s="14" t="s">
        <v>37</v>
      </c>
      <c r="AX100" s="14" t="s">
        <v>83</v>
      </c>
      <c r="AY100" s="253" t="s">
        <v>127</v>
      </c>
    </row>
    <row r="101" s="2" customFormat="1" ht="24.15" customHeight="1">
      <c r="A101" s="39"/>
      <c r="B101" s="40"/>
      <c r="C101" s="213" t="s">
        <v>156</v>
      </c>
      <c r="D101" s="213" t="s">
        <v>129</v>
      </c>
      <c r="E101" s="214" t="s">
        <v>491</v>
      </c>
      <c r="F101" s="215" t="s">
        <v>492</v>
      </c>
      <c r="G101" s="216" t="s">
        <v>384</v>
      </c>
      <c r="H101" s="217">
        <v>27</v>
      </c>
      <c r="I101" s="218"/>
      <c r="J101" s="219">
        <f>ROUND(I101*H101,2)</f>
        <v>0</v>
      </c>
      <c r="K101" s="215" t="s">
        <v>133</v>
      </c>
      <c r="L101" s="45"/>
      <c r="M101" s="220" t="s">
        <v>19</v>
      </c>
      <c r="N101" s="221" t="s">
        <v>46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134</v>
      </c>
      <c r="AT101" s="224" t="s">
        <v>129</v>
      </c>
      <c r="AU101" s="224" t="s">
        <v>85</v>
      </c>
      <c r="AY101" s="18" t="s">
        <v>127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83</v>
      </c>
      <c r="BK101" s="225">
        <f>ROUND(I101*H101,2)</f>
        <v>0</v>
      </c>
      <c r="BL101" s="18" t="s">
        <v>134</v>
      </c>
      <c r="BM101" s="224" t="s">
        <v>493</v>
      </c>
    </row>
    <row r="102" s="2" customFormat="1">
      <c r="A102" s="39"/>
      <c r="B102" s="40"/>
      <c r="C102" s="41"/>
      <c r="D102" s="226" t="s">
        <v>136</v>
      </c>
      <c r="E102" s="41"/>
      <c r="F102" s="227" t="s">
        <v>494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136</v>
      </c>
      <c r="AU102" s="18" t="s">
        <v>85</v>
      </c>
    </row>
    <row r="103" s="2" customFormat="1">
      <c r="A103" s="39"/>
      <c r="B103" s="40"/>
      <c r="C103" s="41"/>
      <c r="D103" s="231" t="s">
        <v>138</v>
      </c>
      <c r="E103" s="41"/>
      <c r="F103" s="232" t="s">
        <v>495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138</v>
      </c>
      <c r="AU103" s="18" t="s">
        <v>85</v>
      </c>
    </row>
    <row r="104" s="2" customFormat="1" ht="16.5" customHeight="1">
      <c r="A104" s="39"/>
      <c r="B104" s="40"/>
      <c r="C104" s="265" t="s">
        <v>134</v>
      </c>
      <c r="D104" s="265" t="s">
        <v>240</v>
      </c>
      <c r="E104" s="266" t="s">
        <v>496</v>
      </c>
      <c r="F104" s="267" t="s">
        <v>497</v>
      </c>
      <c r="G104" s="268" t="s">
        <v>384</v>
      </c>
      <c r="H104" s="269">
        <v>6</v>
      </c>
      <c r="I104" s="270"/>
      <c r="J104" s="271">
        <f>ROUND(I104*H104,2)</f>
        <v>0</v>
      </c>
      <c r="K104" s="267" t="s">
        <v>133</v>
      </c>
      <c r="L104" s="272"/>
      <c r="M104" s="273" t="s">
        <v>19</v>
      </c>
      <c r="N104" s="274" t="s">
        <v>46</v>
      </c>
      <c r="O104" s="85"/>
      <c r="P104" s="222">
        <f>O104*H104</f>
        <v>0</v>
      </c>
      <c r="Q104" s="222">
        <v>3.0000000000000001E-05</v>
      </c>
      <c r="R104" s="222">
        <f>Q104*H104</f>
        <v>0.00018000000000000001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201</v>
      </c>
      <c r="AT104" s="224" t="s">
        <v>240</v>
      </c>
      <c r="AU104" s="224" t="s">
        <v>85</v>
      </c>
      <c r="AY104" s="18" t="s">
        <v>127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83</v>
      </c>
      <c r="BK104" s="225">
        <f>ROUND(I104*H104,2)</f>
        <v>0</v>
      </c>
      <c r="BL104" s="18" t="s">
        <v>134</v>
      </c>
      <c r="BM104" s="224" t="s">
        <v>498</v>
      </c>
    </row>
    <row r="105" s="2" customFormat="1">
      <c r="A105" s="39"/>
      <c r="B105" s="40"/>
      <c r="C105" s="41"/>
      <c r="D105" s="226" t="s">
        <v>136</v>
      </c>
      <c r="E105" s="41"/>
      <c r="F105" s="227" t="s">
        <v>497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136</v>
      </c>
      <c r="AU105" s="18" t="s">
        <v>85</v>
      </c>
    </row>
    <row r="106" s="13" customFormat="1">
      <c r="A106" s="13"/>
      <c r="B106" s="233"/>
      <c r="C106" s="234"/>
      <c r="D106" s="226" t="s">
        <v>140</v>
      </c>
      <c r="E106" s="235" t="s">
        <v>19</v>
      </c>
      <c r="F106" s="236" t="s">
        <v>141</v>
      </c>
      <c r="G106" s="234"/>
      <c r="H106" s="235" t="s">
        <v>19</v>
      </c>
      <c r="I106" s="237"/>
      <c r="J106" s="234"/>
      <c r="K106" s="234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140</v>
      </c>
      <c r="AU106" s="242" t="s">
        <v>85</v>
      </c>
      <c r="AV106" s="13" t="s">
        <v>83</v>
      </c>
      <c r="AW106" s="13" t="s">
        <v>37</v>
      </c>
      <c r="AX106" s="13" t="s">
        <v>75</v>
      </c>
      <c r="AY106" s="242" t="s">
        <v>127</v>
      </c>
    </row>
    <row r="107" s="14" customFormat="1">
      <c r="A107" s="14"/>
      <c r="B107" s="243"/>
      <c r="C107" s="244"/>
      <c r="D107" s="226" t="s">
        <v>140</v>
      </c>
      <c r="E107" s="245" t="s">
        <v>19</v>
      </c>
      <c r="F107" s="246" t="s">
        <v>187</v>
      </c>
      <c r="G107" s="244"/>
      <c r="H107" s="247">
        <v>6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140</v>
      </c>
      <c r="AU107" s="253" t="s">
        <v>85</v>
      </c>
      <c r="AV107" s="14" t="s">
        <v>85</v>
      </c>
      <c r="AW107" s="14" t="s">
        <v>37</v>
      </c>
      <c r="AX107" s="14" t="s">
        <v>83</v>
      </c>
      <c r="AY107" s="253" t="s">
        <v>127</v>
      </c>
    </row>
    <row r="108" s="2" customFormat="1" ht="16.5" customHeight="1">
      <c r="A108" s="39"/>
      <c r="B108" s="40"/>
      <c r="C108" s="265" t="s">
        <v>176</v>
      </c>
      <c r="D108" s="265" t="s">
        <v>240</v>
      </c>
      <c r="E108" s="266" t="s">
        <v>499</v>
      </c>
      <c r="F108" s="267" t="s">
        <v>500</v>
      </c>
      <c r="G108" s="268" t="s">
        <v>384</v>
      </c>
      <c r="H108" s="269">
        <v>6</v>
      </c>
      <c r="I108" s="270"/>
      <c r="J108" s="271">
        <f>ROUND(I108*H108,2)</f>
        <v>0</v>
      </c>
      <c r="K108" s="267" t="s">
        <v>133</v>
      </c>
      <c r="L108" s="272"/>
      <c r="M108" s="273" t="s">
        <v>19</v>
      </c>
      <c r="N108" s="274" t="s">
        <v>46</v>
      </c>
      <c r="O108" s="85"/>
      <c r="P108" s="222">
        <f>O108*H108</f>
        <v>0</v>
      </c>
      <c r="Q108" s="222">
        <v>0.027</v>
      </c>
      <c r="R108" s="222">
        <f>Q108*H108</f>
        <v>0.16200000000000001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201</v>
      </c>
      <c r="AT108" s="224" t="s">
        <v>240</v>
      </c>
      <c r="AU108" s="224" t="s">
        <v>85</v>
      </c>
      <c r="AY108" s="18" t="s">
        <v>127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83</v>
      </c>
      <c r="BK108" s="225">
        <f>ROUND(I108*H108,2)</f>
        <v>0</v>
      </c>
      <c r="BL108" s="18" t="s">
        <v>134</v>
      </c>
      <c r="BM108" s="224" t="s">
        <v>501</v>
      </c>
    </row>
    <row r="109" s="2" customFormat="1">
      <c r="A109" s="39"/>
      <c r="B109" s="40"/>
      <c r="C109" s="41"/>
      <c r="D109" s="226" t="s">
        <v>136</v>
      </c>
      <c r="E109" s="41"/>
      <c r="F109" s="227" t="s">
        <v>500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136</v>
      </c>
      <c r="AU109" s="18" t="s">
        <v>85</v>
      </c>
    </row>
    <row r="110" s="13" customFormat="1">
      <c r="A110" s="13"/>
      <c r="B110" s="233"/>
      <c r="C110" s="234"/>
      <c r="D110" s="226" t="s">
        <v>140</v>
      </c>
      <c r="E110" s="235" t="s">
        <v>19</v>
      </c>
      <c r="F110" s="236" t="s">
        <v>141</v>
      </c>
      <c r="G110" s="234"/>
      <c r="H110" s="235" t="s">
        <v>19</v>
      </c>
      <c r="I110" s="237"/>
      <c r="J110" s="234"/>
      <c r="K110" s="234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140</v>
      </c>
      <c r="AU110" s="242" t="s">
        <v>85</v>
      </c>
      <c r="AV110" s="13" t="s">
        <v>83</v>
      </c>
      <c r="AW110" s="13" t="s">
        <v>37</v>
      </c>
      <c r="AX110" s="13" t="s">
        <v>75</v>
      </c>
      <c r="AY110" s="242" t="s">
        <v>127</v>
      </c>
    </row>
    <row r="111" s="14" customFormat="1">
      <c r="A111" s="14"/>
      <c r="B111" s="243"/>
      <c r="C111" s="244"/>
      <c r="D111" s="226" t="s">
        <v>140</v>
      </c>
      <c r="E111" s="245" t="s">
        <v>19</v>
      </c>
      <c r="F111" s="246" t="s">
        <v>187</v>
      </c>
      <c r="G111" s="244"/>
      <c r="H111" s="247">
        <v>6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3" t="s">
        <v>140</v>
      </c>
      <c r="AU111" s="253" t="s">
        <v>85</v>
      </c>
      <c r="AV111" s="14" t="s">
        <v>85</v>
      </c>
      <c r="AW111" s="14" t="s">
        <v>37</v>
      </c>
      <c r="AX111" s="14" t="s">
        <v>83</v>
      </c>
      <c r="AY111" s="253" t="s">
        <v>127</v>
      </c>
    </row>
    <row r="112" s="2" customFormat="1" ht="24.15" customHeight="1">
      <c r="A112" s="39"/>
      <c r="B112" s="40"/>
      <c r="C112" s="265" t="s">
        <v>187</v>
      </c>
      <c r="D112" s="265" t="s">
        <v>240</v>
      </c>
      <c r="E112" s="266" t="s">
        <v>502</v>
      </c>
      <c r="F112" s="267" t="s">
        <v>503</v>
      </c>
      <c r="G112" s="268" t="s">
        <v>384</v>
      </c>
      <c r="H112" s="269">
        <v>6</v>
      </c>
      <c r="I112" s="270"/>
      <c r="J112" s="271">
        <f>ROUND(I112*H112,2)</f>
        <v>0</v>
      </c>
      <c r="K112" s="267" t="s">
        <v>19</v>
      </c>
      <c r="L112" s="272"/>
      <c r="M112" s="273" t="s">
        <v>19</v>
      </c>
      <c r="N112" s="274" t="s">
        <v>46</v>
      </c>
      <c r="O112" s="85"/>
      <c r="P112" s="222">
        <f>O112*H112</f>
        <v>0</v>
      </c>
      <c r="Q112" s="222">
        <v>0.027</v>
      </c>
      <c r="R112" s="222">
        <f>Q112*H112</f>
        <v>0.16200000000000001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201</v>
      </c>
      <c r="AT112" s="224" t="s">
        <v>240</v>
      </c>
      <c r="AU112" s="224" t="s">
        <v>85</v>
      </c>
      <c r="AY112" s="18" t="s">
        <v>127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83</v>
      </c>
      <c r="BK112" s="225">
        <f>ROUND(I112*H112,2)</f>
        <v>0</v>
      </c>
      <c r="BL112" s="18" t="s">
        <v>134</v>
      </c>
      <c r="BM112" s="224" t="s">
        <v>504</v>
      </c>
    </row>
    <row r="113" s="2" customFormat="1">
      <c r="A113" s="39"/>
      <c r="B113" s="40"/>
      <c r="C113" s="41"/>
      <c r="D113" s="226" t="s">
        <v>136</v>
      </c>
      <c r="E113" s="41"/>
      <c r="F113" s="227" t="s">
        <v>503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136</v>
      </c>
      <c r="AU113" s="18" t="s">
        <v>85</v>
      </c>
    </row>
    <row r="114" s="13" customFormat="1">
      <c r="A114" s="13"/>
      <c r="B114" s="233"/>
      <c r="C114" s="234"/>
      <c r="D114" s="226" t="s">
        <v>140</v>
      </c>
      <c r="E114" s="235" t="s">
        <v>19</v>
      </c>
      <c r="F114" s="236" t="s">
        <v>141</v>
      </c>
      <c r="G114" s="234"/>
      <c r="H114" s="235" t="s">
        <v>19</v>
      </c>
      <c r="I114" s="237"/>
      <c r="J114" s="234"/>
      <c r="K114" s="234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140</v>
      </c>
      <c r="AU114" s="242" t="s">
        <v>85</v>
      </c>
      <c r="AV114" s="13" t="s">
        <v>83</v>
      </c>
      <c r="AW114" s="13" t="s">
        <v>37</v>
      </c>
      <c r="AX114" s="13" t="s">
        <v>75</v>
      </c>
      <c r="AY114" s="242" t="s">
        <v>127</v>
      </c>
    </row>
    <row r="115" s="14" customFormat="1">
      <c r="A115" s="14"/>
      <c r="B115" s="243"/>
      <c r="C115" s="244"/>
      <c r="D115" s="226" t="s">
        <v>140</v>
      </c>
      <c r="E115" s="245" t="s">
        <v>19</v>
      </c>
      <c r="F115" s="246" t="s">
        <v>187</v>
      </c>
      <c r="G115" s="244"/>
      <c r="H115" s="247">
        <v>6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140</v>
      </c>
      <c r="AU115" s="253" t="s">
        <v>85</v>
      </c>
      <c r="AV115" s="14" t="s">
        <v>85</v>
      </c>
      <c r="AW115" s="14" t="s">
        <v>37</v>
      </c>
      <c r="AX115" s="14" t="s">
        <v>83</v>
      </c>
      <c r="AY115" s="253" t="s">
        <v>127</v>
      </c>
    </row>
    <row r="116" s="2" customFormat="1" ht="16.5" customHeight="1">
      <c r="A116" s="39"/>
      <c r="B116" s="40"/>
      <c r="C116" s="265" t="s">
        <v>195</v>
      </c>
      <c r="D116" s="265" t="s">
        <v>240</v>
      </c>
      <c r="E116" s="266" t="s">
        <v>505</v>
      </c>
      <c r="F116" s="267" t="s">
        <v>506</v>
      </c>
      <c r="G116" s="268" t="s">
        <v>384</v>
      </c>
      <c r="H116" s="269">
        <v>9</v>
      </c>
      <c r="I116" s="270"/>
      <c r="J116" s="271">
        <f>ROUND(I116*H116,2)</f>
        <v>0</v>
      </c>
      <c r="K116" s="267" t="s">
        <v>133</v>
      </c>
      <c r="L116" s="272"/>
      <c r="M116" s="273" t="s">
        <v>19</v>
      </c>
      <c r="N116" s="274" t="s">
        <v>46</v>
      </c>
      <c r="O116" s="85"/>
      <c r="P116" s="222">
        <f>O116*H116</f>
        <v>0</v>
      </c>
      <c r="Q116" s="222">
        <v>0.014999999999999999</v>
      </c>
      <c r="R116" s="222">
        <f>Q116*H116</f>
        <v>0.13500000000000001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201</v>
      </c>
      <c r="AT116" s="224" t="s">
        <v>240</v>
      </c>
      <c r="AU116" s="224" t="s">
        <v>85</v>
      </c>
      <c r="AY116" s="18" t="s">
        <v>127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83</v>
      </c>
      <c r="BK116" s="225">
        <f>ROUND(I116*H116,2)</f>
        <v>0</v>
      </c>
      <c r="BL116" s="18" t="s">
        <v>134</v>
      </c>
      <c r="BM116" s="224" t="s">
        <v>507</v>
      </c>
    </row>
    <row r="117" s="2" customFormat="1">
      <c r="A117" s="39"/>
      <c r="B117" s="40"/>
      <c r="C117" s="41"/>
      <c r="D117" s="226" t="s">
        <v>136</v>
      </c>
      <c r="E117" s="41"/>
      <c r="F117" s="227" t="s">
        <v>506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136</v>
      </c>
      <c r="AU117" s="18" t="s">
        <v>85</v>
      </c>
    </row>
    <row r="118" s="13" customFormat="1">
      <c r="A118" s="13"/>
      <c r="B118" s="233"/>
      <c r="C118" s="234"/>
      <c r="D118" s="226" t="s">
        <v>140</v>
      </c>
      <c r="E118" s="235" t="s">
        <v>19</v>
      </c>
      <c r="F118" s="236" t="s">
        <v>141</v>
      </c>
      <c r="G118" s="234"/>
      <c r="H118" s="235" t="s">
        <v>19</v>
      </c>
      <c r="I118" s="237"/>
      <c r="J118" s="234"/>
      <c r="K118" s="234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140</v>
      </c>
      <c r="AU118" s="242" t="s">
        <v>85</v>
      </c>
      <c r="AV118" s="13" t="s">
        <v>83</v>
      </c>
      <c r="AW118" s="13" t="s">
        <v>37</v>
      </c>
      <c r="AX118" s="13" t="s">
        <v>75</v>
      </c>
      <c r="AY118" s="242" t="s">
        <v>127</v>
      </c>
    </row>
    <row r="119" s="14" customFormat="1">
      <c r="A119" s="14"/>
      <c r="B119" s="243"/>
      <c r="C119" s="244"/>
      <c r="D119" s="226" t="s">
        <v>140</v>
      </c>
      <c r="E119" s="245" t="s">
        <v>19</v>
      </c>
      <c r="F119" s="246" t="s">
        <v>208</v>
      </c>
      <c r="G119" s="244"/>
      <c r="H119" s="247">
        <v>9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140</v>
      </c>
      <c r="AU119" s="253" t="s">
        <v>85</v>
      </c>
      <c r="AV119" s="14" t="s">
        <v>85</v>
      </c>
      <c r="AW119" s="14" t="s">
        <v>37</v>
      </c>
      <c r="AX119" s="14" t="s">
        <v>83</v>
      </c>
      <c r="AY119" s="253" t="s">
        <v>127</v>
      </c>
    </row>
    <row r="120" s="2" customFormat="1" ht="33" customHeight="1">
      <c r="A120" s="39"/>
      <c r="B120" s="40"/>
      <c r="C120" s="213" t="s">
        <v>201</v>
      </c>
      <c r="D120" s="213" t="s">
        <v>129</v>
      </c>
      <c r="E120" s="214" t="s">
        <v>508</v>
      </c>
      <c r="F120" s="215" t="s">
        <v>509</v>
      </c>
      <c r="G120" s="216" t="s">
        <v>384</v>
      </c>
      <c r="H120" s="217">
        <v>39</v>
      </c>
      <c r="I120" s="218"/>
      <c r="J120" s="219">
        <f>ROUND(I120*H120,2)</f>
        <v>0</v>
      </c>
      <c r="K120" s="215" t="s">
        <v>133</v>
      </c>
      <c r="L120" s="45"/>
      <c r="M120" s="220" t="s">
        <v>19</v>
      </c>
      <c r="N120" s="221" t="s">
        <v>46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134</v>
      </c>
      <c r="AT120" s="224" t="s">
        <v>129</v>
      </c>
      <c r="AU120" s="224" t="s">
        <v>85</v>
      </c>
      <c r="AY120" s="18" t="s">
        <v>127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83</v>
      </c>
      <c r="BK120" s="225">
        <f>ROUND(I120*H120,2)</f>
        <v>0</v>
      </c>
      <c r="BL120" s="18" t="s">
        <v>134</v>
      </c>
      <c r="BM120" s="224" t="s">
        <v>510</v>
      </c>
    </row>
    <row r="121" s="2" customFormat="1">
      <c r="A121" s="39"/>
      <c r="B121" s="40"/>
      <c r="C121" s="41"/>
      <c r="D121" s="226" t="s">
        <v>136</v>
      </c>
      <c r="E121" s="41"/>
      <c r="F121" s="227" t="s">
        <v>511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136</v>
      </c>
      <c r="AU121" s="18" t="s">
        <v>85</v>
      </c>
    </row>
    <row r="122" s="2" customFormat="1">
      <c r="A122" s="39"/>
      <c r="B122" s="40"/>
      <c r="C122" s="41"/>
      <c r="D122" s="231" t="s">
        <v>138</v>
      </c>
      <c r="E122" s="41"/>
      <c r="F122" s="232" t="s">
        <v>512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138</v>
      </c>
      <c r="AU122" s="18" t="s">
        <v>85</v>
      </c>
    </row>
    <row r="123" s="2" customFormat="1" ht="21.75" customHeight="1">
      <c r="A123" s="39"/>
      <c r="B123" s="40"/>
      <c r="C123" s="265" t="s">
        <v>208</v>
      </c>
      <c r="D123" s="265" t="s">
        <v>240</v>
      </c>
      <c r="E123" s="266" t="s">
        <v>513</v>
      </c>
      <c r="F123" s="267" t="s">
        <v>514</v>
      </c>
      <c r="G123" s="268" t="s">
        <v>384</v>
      </c>
      <c r="H123" s="269">
        <v>17</v>
      </c>
      <c r="I123" s="270"/>
      <c r="J123" s="271">
        <f>ROUND(I123*H123,2)</f>
        <v>0</v>
      </c>
      <c r="K123" s="267" t="s">
        <v>19</v>
      </c>
      <c r="L123" s="272"/>
      <c r="M123" s="273" t="s">
        <v>19</v>
      </c>
      <c r="N123" s="274" t="s">
        <v>46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201</v>
      </c>
      <c r="AT123" s="224" t="s">
        <v>240</v>
      </c>
      <c r="AU123" s="224" t="s">
        <v>85</v>
      </c>
      <c r="AY123" s="18" t="s">
        <v>127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83</v>
      </c>
      <c r="BK123" s="225">
        <f>ROUND(I123*H123,2)</f>
        <v>0</v>
      </c>
      <c r="BL123" s="18" t="s">
        <v>134</v>
      </c>
      <c r="BM123" s="224" t="s">
        <v>515</v>
      </c>
    </row>
    <row r="124" s="2" customFormat="1">
      <c r="A124" s="39"/>
      <c r="B124" s="40"/>
      <c r="C124" s="41"/>
      <c r="D124" s="226" t="s">
        <v>136</v>
      </c>
      <c r="E124" s="41"/>
      <c r="F124" s="227" t="s">
        <v>514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136</v>
      </c>
      <c r="AU124" s="18" t="s">
        <v>85</v>
      </c>
    </row>
    <row r="125" s="13" customFormat="1">
      <c r="A125" s="13"/>
      <c r="B125" s="233"/>
      <c r="C125" s="234"/>
      <c r="D125" s="226" t="s">
        <v>140</v>
      </c>
      <c r="E125" s="235" t="s">
        <v>19</v>
      </c>
      <c r="F125" s="236" t="s">
        <v>141</v>
      </c>
      <c r="G125" s="234"/>
      <c r="H125" s="235" t="s">
        <v>19</v>
      </c>
      <c r="I125" s="237"/>
      <c r="J125" s="234"/>
      <c r="K125" s="234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140</v>
      </c>
      <c r="AU125" s="242" t="s">
        <v>85</v>
      </c>
      <c r="AV125" s="13" t="s">
        <v>83</v>
      </c>
      <c r="AW125" s="13" t="s">
        <v>37</v>
      </c>
      <c r="AX125" s="13" t="s">
        <v>75</v>
      </c>
      <c r="AY125" s="242" t="s">
        <v>127</v>
      </c>
    </row>
    <row r="126" s="14" customFormat="1">
      <c r="A126" s="14"/>
      <c r="B126" s="243"/>
      <c r="C126" s="244"/>
      <c r="D126" s="226" t="s">
        <v>140</v>
      </c>
      <c r="E126" s="245" t="s">
        <v>19</v>
      </c>
      <c r="F126" s="246" t="s">
        <v>273</v>
      </c>
      <c r="G126" s="244"/>
      <c r="H126" s="247">
        <v>17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140</v>
      </c>
      <c r="AU126" s="253" t="s">
        <v>85</v>
      </c>
      <c r="AV126" s="14" t="s">
        <v>85</v>
      </c>
      <c r="AW126" s="14" t="s">
        <v>37</v>
      </c>
      <c r="AX126" s="14" t="s">
        <v>83</v>
      </c>
      <c r="AY126" s="253" t="s">
        <v>127</v>
      </c>
    </row>
    <row r="127" s="2" customFormat="1" ht="21.75" customHeight="1">
      <c r="A127" s="39"/>
      <c r="B127" s="40"/>
      <c r="C127" s="265" t="s">
        <v>218</v>
      </c>
      <c r="D127" s="265" t="s">
        <v>240</v>
      </c>
      <c r="E127" s="266" t="s">
        <v>516</v>
      </c>
      <c r="F127" s="267" t="s">
        <v>517</v>
      </c>
      <c r="G127" s="268" t="s">
        <v>384</v>
      </c>
      <c r="H127" s="269">
        <v>6</v>
      </c>
      <c r="I127" s="270"/>
      <c r="J127" s="271">
        <f>ROUND(I127*H127,2)</f>
        <v>0</v>
      </c>
      <c r="K127" s="267" t="s">
        <v>19</v>
      </c>
      <c r="L127" s="272"/>
      <c r="M127" s="273" t="s">
        <v>19</v>
      </c>
      <c r="N127" s="274" t="s">
        <v>46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201</v>
      </c>
      <c r="AT127" s="224" t="s">
        <v>240</v>
      </c>
      <c r="AU127" s="224" t="s">
        <v>85</v>
      </c>
      <c r="AY127" s="18" t="s">
        <v>127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83</v>
      </c>
      <c r="BK127" s="225">
        <f>ROUND(I127*H127,2)</f>
        <v>0</v>
      </c>
      <c r="BL127" s="18" t="s">
        <v>134</v>
      </c>
      <c r="BM127" s="224" t="s">
        <v>518</v>
      </c>
    </row>
    <row r="128" s="2" customFormat="1">
      <c r="A128" s="39"/>
      <c r="B128" s="40"/>
      <c r="C128" s="41"/>
      <c r="D128" s="226" t="s">
        <v>136</v>
      </c>
      <c r="E128" s="41"/>
      <c r="F128" s="227" t="s">
        <v>517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136</v>
      </c>
      <c r="AU128" s="18" t="s">
        <v>85</v>
      </c>
    </row>
    <row r="129" s="13" customFormat="1">
      <c r="A129" s="13"/>
      <c r="B129" s="233"/>
      <c r="C129" s="234"/>
      <c r="D129" s="226" t="s">
        <v>140</v>
      </c>
      <c r="E129" s="235" t="s">
        <v>19</v>
      </c>
      <c r="F129" s="236" t="s">
        <v>141</v>
      </c>
      <c r="G129" s="234"/>
      <c r="H129" s="235" t="s">
        <v>19</v>
      </c>
      <c r="I129" s="237"/>
      <c r="J129" s="234"/>
      <c r="K129" s="234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140</v>
      </c>
      <c r="AU129" s="242" t="s">
        <v>85</v>
      </c>
      <c r="AV129" s="13" t="s">
        <v>83</v>
      </c>
      <c r="AW129" s="13" t="s">
        <v>37</v>
      </c>
      <c r="AX129" s="13" t="s">
        <v>75</v>
      </c>
      <c r="AY129" s="242" t="s">
        <v>127</v>
      </c>
    </row>
    <row r="130" s="14" customFormat="1">
      <c r="A130" s="14"/>
      <c r="B130" s="243"/>
      <c r="C130" s="244"/>
      <c r="D130" s="226" t="s">
        <v>140</v>
      </c>
      <c r="E130" s="245" t="s">
        <v>19</v>
      </c>
      <c r="F130" s="246" t="s">
        <v>187</v>
      </c>
      <c r="G130" s="244"/>
      <c r="H130" s="247">
        <v>6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140</v>
      </c>
      <c r="AU130" s="253" t="s">
        <v>85</v>
      </c>
      <c r="AV130" s="14" t="s">
        <v>85</v>
      </c>
      <c r="AW130" s="14" t="s">
        <v>37</v>
      </c>
      <c r="AX130" s="14" t="s">
        <v>83</v>
      </c>
      <c r="AY130" s="253" t="s">
        <v>127</v>
      </c>
    </row>
    <row r="131" s="2" customFormat="1" ht="24.15" customHeight="1">
      <c r="A131" s="39"/>
      <c r="B131" s="40"/>
      <c r="C131" s="265" t="s">
        <v>225</v>
      </c>
      <c r="D131" s="265" t="s">
        <v>240</v>
      </c>
      <c r="E131" s="266" t="s">
        <v>519</v>
      </c>
      <c r="F131" s="267" t="s">
        <v>520</v>
      </c>
      <c r="G131" s="268" t="s">
        <v>384</v>
      </c>
      <c r="H131" s="269">
        <v>16</v>
      </c>
      <c r="I131" s="270"/>
      <c r="J131" s="271">
        <f>ROUND(I131*H131,2)</f>
        <v>0</v>
      </c>
      <c r="K131" s="267" t="s">
        <v>19</v>
      </c>
      <c r="L131" s="272"/>
      <c r="M131" s="273" t="s">
        <v>19</v>
      </c>
      <c r="N131" s="274" t="s">
        <v>46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201</v>
      </c>
      <c r="AT131" s="224" t="s">
        <v>240</v>
      </c>
      <c r="AU131" s="224" t="s">
        <v>85</v>
      </c>
      <c r="AY131" s="18" t="s">
        <v>127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83</v>
      </c>
      <c r="BK131" s="225">
        <f>ROUND(I131*H131,2)</f>
        <v>0</v>
      </c>
      <c r="BL131" s="18" t="s">
        <v>134</v>
      </c>
      <c r="BM131" s="224" t="s">
        <v>521</v>
      </c>
    </row>
    <row r="132" s="2" customFormat="1">
      <c r="A132" s="39"/>
      <c r="B132" s="40"/>
      <c r="C132" s="41"/>
      <c r="D132" s="226" t="s">
        <v>136</v>
      </c>
      <c r="E132" s="41"/>
      <c r="F132" s="227" t="s">
        <v>520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136</v>
      </c>
      <c r="AU132" s="18" t="s">
        <v>85</v>
      </c>
    </row>
    <row r="133" s="13" customFormat="1">
      <c r="A133" s="13"/>
      <c r="B133" s="233"/>
      <c r="C133" s="234"/>
      <c r="D133" s="226" t="s">
        <v>140</v>
      </c>
      <c r="E133" s="235" t="s">
        <v>19</v>
      </c>
      <c r="F133" s="236" t="s">
        <v>141</v>
      </c>
      <c r="G133" s="234"/>
      <c r="H133" s="235" t="s">
        <v>19</v>
      </c>
      <c r="I133" s="237"/>
      <c r="J133" s="234"/>
      <c r="K133" s="234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140</v>
      </c>
      <c r="AU133" s="242" t="s">
        <v>85</v>
      </c>
      <c r="AV133" s="13" t="s">
        <v>83</v>
      </c>
      <c r="AW133" s="13" t="s">
        <v>37</v>
      </c>
      <c r="AX133" s="13" t="s">
        <v>75</v>
      </c>
      <c r="AY133" s="242" t="s">
        <v>127</v>
      </c>
    </row>
    <row r="134" s="14" customFormat="1">
      <c r="A134" s="14"/>
      <c r="B134" s="243"/>
      <c r="C134" s="244"/>
      <c r="D134" s="226" t="s">
        <v>140</v>
      </c>
      <c r="E134" s="245" t="s">
        <v>19</v>
      </c>
      <c r="F134" s="246" t="s">
        <v>263</v>
      </c>
      <c r="G134" s="244"/>
      <c r="H134" s="247">
        <v>16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140</v>
      </c>
      <c r="AU134" s="253" t="s">
        <v>85</v>
      </c>
      <c r="AV134" s="14" t="s">
        <v>85</v>
      </c>
      <c r="AW134" s="14" t="s">
        <v>37</v>
      </c>
      <c r="AX134" s="14" t="s">
        <v>83</v>
      </c>
      <c r="AY134" s="253" t="s">
        <v>127</v>
      </c>
    </row>
    <row r="135" s="2" customFormat="1" ht="49.05" customHeight="1">
      <c r="A135" s="39"/>
      <c r="B135" s="40"/>
      <c r="C135" s="213" t="s">
        <v>232</v>
      </c>
      <c r="D135" s="213" t="s">
        <v>129</v>
      </c>
      <c r="E135" s="214" t="s">
        <v>522</v>
      </c>
      <c r="F135" s="215" t="s">
        <v>523</v>
      </c>
      <c r="G135" s="216" t="s">
        <v>384</v>
      </c>
      <c r="H135" s="217">
        <v>27</v>
      </c>
      <c r="I135" s="218"/>
      <c r="J135" s="219">
        <f>ROUND(I135*H135,2)</f>
        <v>0</v>
      </c>
      <c r="K135" s="215" t="s">
        <v>19</v>
      </c>
      <c r="L135" s="45"/>
      <c r="M135" s="220" t="s">
        <v>19</v>
      </c>
      <c r="N135" s="221" t="s">
        <v>46</v>
      </c>
      <c r="O135" s="85"/>
      <c r="P135" s="222">
        <f>O135*H135</f>
        <v>0</v>
      </c>
      <c r="Q135" s="222">
        <v>0.0025999999999999999</v>
      </c>
      <c r="R135" s="222">
        <f>Q135*H135</f>
        <v>0.070199999999999999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134</v>
      </c>
      <c r="AT135" s="224" t="s">
        <v>129</v>
      </c>
      <c r="AU135" s="224" t="s">
        <v>85</v>
      </c>
      <c r="AY135" s="18" t="s">
        <v>127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83</v>
      </c>
      <c r="BK135" s="225">
        <f>ROUND(I135*H135,2)</f>
        <v>0</v>
      </c>
      <c r="BL135" s="18" t="s">
        <v>134</v>
      </c>
      <c r="BM135" s="224" t="s">
        <v>524</v>
      </c>
    </row>
    <row r="136" s="2" customFormat="1">
      <c r="A136" s="39"/>
      <c r="B136" s="40"/>
      <c r="C136" s="41"/>
      <c r="D136" s="226" t="s">
        <v>136</v>
      </c>
      <c r="E136" s="41"/>
      <c r="F136" s="227" t="s">
        <v>525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136</v>
      </c>
      <c r="AU136" s="18" t="s">
        <v>85</v>
      </c>
    </row>
    <row r="137" s="14" customFormat="1">
      <c r="A137" s="14"/>
      <c r="B137" s="243"/>
      <c r="C137" s="244"/>
      <c r="D137" s="226" t="s">
        <v>140</v>
      </c>
      <c r="E137" s="245" t="s">
        <v>19</v>
      </c>
      <c r="F137" s="246" t="s">
        <v>351</v>
      </c>
      <c r="G137" s="244"/>
      <c r="H137" s="247">
        <v>27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140</v>
      </c>
      <c r="AU137" s="253" t="s">
        <v>85</v>
      </c>
      <c r="AV137" s="14" t="s">
        <v>85</v>
      </c>
      <c r="AW137" s="14" t="s">
        <v>37</v>
      </c>
      <c r="AX137" s="14" t="s">
        <v>83</v>
      </c>
      <c r="AY137" s="253" t="s">
        <v>127</v>
      </c>
    </row>
    <row r="138" s="13" customFormat="1">
      <c r="A138" s="13"/>
      <c r="B138" s="233"/>
      <c r="C138" s="234"/>
      <c r="D138" s="226" t="s">
        <v>140</v>
      </c>
      <c r="E138" s="235" t="s">
        <v>19</v>
      </c>
      <c r="F138" s="236" t="s">
        <v>526</v>
      </c>
      <c r="G138" s="234"/>
      <c r="H138" s="235" t="s">
        <v>19</v>
      </c>
      <c r="I138" s="237"/>
      <c r="J138" s="234"/>
      <c r="K138" s="234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140</v>
      </c>
      <c r="AU138" s="242" t="s">
        <v>85</v>
      </c>
      <c r="AV138" s="13" t="s">
        <v>83</v>
      </c>
      <c r="AW138" s="13" t="s">
        <v>37</v>
      </c>
      <c r="AX138" s="13" t="s">
        <v>75</v>
      </c>
      <c r="AY138" s="242" t="s">
        <v>127</v>
      </c>
    </row>
    <row r="139" s="13" customFormat="1">
      <c r="A139" s="13"/>
      <c r="B139" s="233"/>
      <c r="C139" s="234"/>
      <c r="D139" s="226" t="s">
        <v>140</v>
      </c>
      <c r="E139" s="235" t="s">
        <v>19</v>
      </c>
      <c r="F139" s="236" t="s">
        <v>141</v>
      </c>
      <c r="G139" s="234"/>
      <c r="H139" s="235" t="s">
        <v>19</v>
      </c>
      <c r="I139" s="237"/>
      <c r="J139" s="234"/>
      <c r="K139" s="234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140</v>
      </c>
      <c r="AU139" s="242" t="s">
        <v>85</v>
      </c>
      <c r="AV139" s="13" t="s">
        <v>83</v>
      </c>
      <c r="AW139" s="13" t="s">
        <v>37</v>
      </c>
      <c r="AX139" s="13" t="s">
        <v>75</v>
      </c>
      <c r="AY139" s="242" t="s">
        <v>127</v>
      </c>
    </row>
    <row r="140" s="2" customFormat="1" ht="24.15" customHeight="1">
      <c r="A140" s="39"/>
      <c r="B140" s="40"/>
      <c r="C140" s="213" t="s">
        <v>239</v>
      </c>
      <c r="D140" s="213" t="s">
        <v>129</v>
      </c>
      <c r="E140" s="214" t="s">
        <v>527</v>
      </c>
      <c r="F140" s="215" t="s">
        <v>528</v>
      </c>
      <c r="G140" s="216" t="s">
        <v>148</v>
      </c>
      <c r="H140" s="217">
        <v>11.625</v>
      </c>
      <c r="I140" s="218"/>
      <c r="J140" s="219">
        <f>ROUND(I140*H140,2)</f>
        <v>0</v>
      </c>
      <c r="K140" s="215" t="s">
        <v>133</v>
      </c>
      <c r="L140" s="45"/>
      <c r="M140" s="220" t="s">
        <v>19</v>
      </c>
      <c r="N140" s="221" t="s">
        <v>46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134</v>
      </c>
      <c r="AT140" s="224" t="s">
        <v>129</v>
      </c>
      <c r="AU140" s="224" t="s">
        <v>85</v>
      </c>
      <c r="AY140" s="18" t="s">
        <v>127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83</v>
      </c>
      <c r="BK140" s="225">
        <f>ROUND(I140*H140,2)</f>
        <v>0</v>
      </c>
      <c r="BL140" s="18" t="s">
        <v>134</v>
      </c>
      <c r="BM140" s="224" t="s">
        <v>529</v>
      </c>
    </row>
    <row r="141" s="2" customFormat="1">
      <c r="A141" s="39"/>
      <c r="B141" s="40"/>
      <c r="C141" s="41"/>
      <c r="D141" s="226" t="s">
        <v>136</v>
      </c>
      <c r="E141" s="41"/>
      <c r="F141" s="227" t="s">
        <v>530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136</v>
      </c>
      <c r="AU141" s="18" t="s">
        <v>85</v>
      </c>
    </row>
    <row r="142" s="2" customFormat="1">
      <c r="A142" s="39"/>
      <c r="B142" s="40"/>
      <c r="C142" s="41"/>
      <c r="D142" s="231" t="s">
        <v>138</v>
      </c>
      <c r="E142" s="41"/>
      <c r="F142" s="232" t="s">
        <v>531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138</v>
      </c>
      <c r="AU142" s="18" t="s">
        <v>85</v>
      </c>
    </row>
    <row r="143" s="14" customFormat="1">
      <c r="A143" s="14"/>
      <c r="B143" s="243"/>
      <c r="C143" s="244"/>
      <c r="D143" s="226" t="s">
        <v>140</v>
      </c>
      <c r="E143" s="245" t="s">
        <v>19</v>
      </c>
      <c r="F143" s="246" t="s">
        <v>532</v>
      </c>
      <c r="G143" s="244"/>
      <c r="H143" s="247">
        <v>11.625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140</v>
      </c>
      <c r="AU143" s="253" t="s">
        <v>85</v>
      </c>
      <c r="AV143" s="14" t="s">
        <v>85</v>
      </c>
      <c r="AW143" s="14" t="s">
        <v>37</v>
      </c>
      <c r="AX143" s="14" t="s">
        <v>83</v>
      </c>
      <c r="AY143" s="253" t="s">
        <v>127</v>
      </c>
    </row>
    <row r="144" s="13" customFormat="1">
      <c r="A144" s="13"/>
      <c r="B144" s="233"/>
      <c r="C144" s="234"/>
      <c r="D144" s="226" t="s">
        <v>140</v>
      </c>
      <c r="E144" s="235" t="s">
        <v>19</v>
      </c>
      <c r="F144" s="236" t="s">
        <v>533</v>
      </c>
      <c r="G144" s="234"/>
      <c r="H144" s="235" t="s">
        <v>19</v>
      </c>
      <c r="I144" s="237"/>
      <c r="J144" s="234"/>
      <c r="K144" s="234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140</v>
      </c>
      <c r="AU144" s="242" t="s">
        <v>85</v>
      </c>
      <c r="AV144" s="13" t="s">
        <v>83</v>
      </c>
      <c r="AW144" s="13" t="s">
        <v>37</v>
      </c>
      <c r="AX144" s="13" t="s">
        <v>75</v>
      </c>
      <c r="AY144" s="242" t="s">
        <v>127</v>
      </c>
    </row>
    <row r="145" s="2" customFormat="1" ht="16.5" customHeight="1">
      <c r="A145" s="39"/>
      <c r="B145" s="40"/>
      <c r="C145" s="213" t="s">
        <v>248</v>
      </c>
      <c r="D145" s="213" t="s">
        <v>129</v>
      </c>
      <c r="E145" s="214" t="s">
        <v>534</v>
      </c>
      <c r="F145" s="215" t="s">
        <v>535</v>
      </c>
      <c r="G145" s="216" t="s">
        <v>132</v>
      </c>
      <c r="H145" s="217">
        <v>1.5900000000000001</v>
      </c>
      <c r="I145" s="218"/>
      <c r="J145" s="219">
        <f>ROUND(I145*H145,2)</f>
        <v>0</v>
      </c>
      <c r="K145" s="215" t="s">
        <v>133</v>
      </c>
      <c r="L145" s="45"/>
      <c r="M145" s="220" t="s">
        <v>19</v>
      </c>
      <c r="N145" s="221" t="s">
        <v>46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134</v>
      </c>
      <c r="AT145" s="224" t="s">
        <v>129</v>
      </c>
      <c r="AU145" s="224" t="s">
        <v>85</v>
      </c>
      <c r="AY145" s="18" t="s">
        <v>127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83</v>
      </c>
      <c r="BK145" s="225">
        <f>ROUND(I145*H145,2)</f>
        <v>0</v>
      </c>
      <c r="BL145" s="18" t="s">
        <v>134</v>
      </c>
      <c r="BM145" s="224" t="s">
        <v>536</v>
      </c>
    </row>
    <row r="146" s="2" customFormat="1">
      <c r="A146" s="39"/>
      <c r="B146" s="40"/>
      <c r="C146" s="41"/>
      <c r="D146" s="226" t="s">
        <v>136</v>
      </c>
      <c r="E146" s="41"/>
      <c r="F146" s="227" t="s">
        <v>537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136</v>
      </c>
      <c r="AU146" s="18" t="s">
        <v>85</v>
      </c>
    </row>
    <row r="147" s="2" customFormat="1">
      <c r="A147" s="39"/>
      <c r="B147" s="40"/>
      <c r="C147" s="41"/>
      <c r="D147" s="231" t="s">
        <v>138</v>
      </c>
      <c r="E147" s="41"/>
      <c r="F147" s="232" t="s">
        <v>538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138</v>
      </c>
      <c r="AU147" s="18" t="s">
        <v>85</v>
      </c>
    </row>
    <row r="148" s="14" customFormat="1">
      <c r="A148" s="14"/>
      <c r="B148" s="243"/>
      <c r="C148" s="244"/>
      <c r="D148" s="226" t="s">
        <v>140</v>
      </c>
      <c r="E148" s="245" t="s">
        <v>19</v>
      </c>
      <c r="F148" s="246" t="s">
        <v>539</v>
      </c>
      <c r="G148" s="244"/>
      <c r="H148" s="247">
        <v>0.78000000000000003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140</v>
      </c>
      <c r="AU148" s="253" t="s">
        <v>85</v>
      </c>
      <c r="AV148" s="14" t="s">
        <v>85</v>
      </c>
      <c r="AW148" s="14" t="s">
        <v>37</v>
      </c>
      <c r="AX148" s="14" t="s">
        <v>75</v>
      </c>
      <c r="AY148" s="253" t="s">
        <v>127</v>
      </c>
    </row>
    <row r="149" s="14" customFormat="1">
      <c r="A149" s="14"/>
      <c r="B149" s="243"/>
      <c r="C149" s="244"/>
      <c r="D149" s="226" t="s">
        <v>140</v>
      </c>
      <c r="E149" s="245" t="s">
        <v>19</v>
      </c>
      <c r="F149" s="246" t="s">
        <v>540</v>
      </c>
      <c r="G149" s="244"/>
      <c r="H149" s="247">
        <v>0.81000000000000005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140</v>
      </c>
      <c r="AU149" s="253" t="s">
        <v>85</v>
      </c>
      <c r="AV149" s="14" t="s">
        <v>85</v>
      </c>
      <c r="AW149" s="14" t="s">
        <v>37</v>
      </c>
      <c r="AX149" s="14" t="s">
        <v>75</v>
      </c>
      <c r="AY149" s="253" t="s">
        <v>127</v>
      </c>
    </row>
    <row r="150" s="15" customFormat="1">
      <c r="A150" s="15"/>
      <c r="B150" s="254"/>
      <c r="C150" s="255"/>
      <c r="D150" s="226" t="s">
        <v>140</v>
      </c>
      <c r="E150" s="256" t="s">
        <v>19</v>
      </c>
      <c r="F150" s="257" t="s">
        <v>145</v>
      </c>
      <c r="G150" s="255"/>
      <c r="H150" s="258">
        <v>1.5900000000000001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4" t="s">
        <v>140</v>
      </c>
      <c r="AU150" s="264" t="s">
        <v>85</v>
      </c>
      <c r="AV150" s="15" t="s">
        <v>134</v>
      </c>
      <c r="AW150" s="15" t="s">
        <v>37</v>
      </c>
      <c r="AX150" s="15" t="s">
        <v>83</v>
      </c>
      <c r="AY150" s="264" t="s">
        <v>127</v>
      </c>
    </row>
    <row r="151" s="2" customFormat="1" ht="37.8" customHeight="1">
      <c r="A151" s="39"/>
      <c r="B151" s="40"/>
      <c r="C151" s="213" t="s">
        <v>8</v>
      </c>
      <c r="D151" s="213" t="s">
        <v>129</v>
      </c>
      <c r="E151" s="214" t="s">
        <v>541</v>
      </c>
      <c r="F151" s="215" t="s">
        <v>542</v>
      </c>
      <c r="G151" s="216" t="s">
        <v>384</v>
      </c>
      <c r="H151" s="217">
        <v>66</v>
      </c>
      <c r="I151" s="218"/>
      <c r="J151" s="219">
        <f>ROUND(I151*H151,2)</f>
        <v>0</v>
      </c>
      <c r="K151" s="215" t="s">
        <v>19</v>
      </c>
      <c r="L151" s="45"/>
      <c r="M151" s="220" t="s">
        <v>19</v>
      </c>
      <c r="N151" s="221" t="s">
        <v>46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134</v>
      </c>
      <c r="AT151" s="224" t="s">
        <v>129</v>
      </c>
      <c r="AU151" s="224" t="s">
        <v>85</v>
      </c>
      <c r="AY151" s="18" t="s">
        <v>127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83</v>
      </c>
      <c r="BK151" s="225">
        <f>ROUND(I151*H151,2)</f>
        <v>0</v>
      </c>
      <c r="BL151" s="18" t="s">
        <v>134</v>
      </c>
      <c r="BM151" s="224" t="s">
        <v>543</v>
      </c>
    </row>
    <row r="152" s="2" customFormat="1">
      <c r="A152" s="39"/>
      <c r="B152" s="40"/>
      <c r="C152" s="41"/>
      <c r="D152" s="226" t="s">
        <v>136</v>
      </c>
      <c r="E152" s="41"/>
      <c r="F152" s="227" t="s">
        <v>544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136</v>
      </c>
      <c r="AU152" s="18" t="s">
        <v>85</v>
      </c>
    </row>
    <row r="153" s="2" customFormat="1">
      <c r="A153" s="39"/>
      <c r="B153" s="40"/>
      <c r="C153" s="41"/>
      <c r="D153" s="226" t="s">
        <v>245</v>
      </c>
      <c r="E153" s="41"/>
      <c r="F153" s="275" t="s">
        <v>545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245</v>
      </c>
      <c r="AU153" s="18" t="s">
        <v>85</v>
      </c>
    </row>
    <row r="154" s="13" customFormat="1">
      <c r="A154" s="13"/>
      <c r="B154" s="233"/>
      <c r="C154" s="234"/>
      <c r="D154" s="226" t="s">
        <v>140</v>
      </c>
      <c r="E154" s="235" t="s">
        <v>19</v>
      </c>
      <c r="F154" s="236" t="s">
        <v>546</v>
      </c>
      <c r="G154" s="234"/>
      <c r="H154" s="235" t="s">
        <v>19</v>
      </c>
      <c r="I154" s="237"/>
      <c r="J154" s="234"/>
      <c r="K154" s="234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140</v>
      </c>
      <c r="AU154" s="242" t="s">
        <v>85</v>
      </c>
      <c r="AV154" s="13" t="s">
        <v>83</v>
      </c>
      <c r="AW154" s="13" t="s">
        <v>37</v>
      </c>
      <c r="AX154" s="13" t="s">
        <v>75</v>
      </c>
      <c r="AY154" s="242" t="s">
        <v>127</v>
      </c>
    </row>
    <row r="155" s="14" customFormat="1">
      <c r="A155" s="14"/>
      <c r="B155" s="243"/>
      <c r="C155" s="244"/>
      <c r="D155" s="226" t="s">
        <v>140</v>
      </c>
      <c r="E155" s="245" t="s">
        <v>19</v>
      </c>
      <c r="F155" s="246" t="s">
        <v>351</v>
      </c>
      <c r="G155" s="244"/>
      <c r="H155" s="247">
        <v>27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140</v>
      </c>
      <c r="AU155" s="253" t="s">
        <v>85</v>
      </c>
      <c r="AV155" s="14" t="s">
        <v>85</v>
      </c>
      <c r="AW155" s="14" t="s">
        <v>37</v>
      </c>
      <c r="AX155" s="14" t="s">
        <v>75</v>
      </c>
      <c r="AY155" s="253" t="s">
        <v>127</v>
      </c>
    </row>
    <row r="156" s="13" customFormat="1">
      <c r="A156" s="13"/>
      <c r="B156" s="233"/>
      <c r="C156" s="234"/>
      <c r="D156" s="226" t="s">
        <v>140</v>
      </c>
      <c r="E156" s="235" t="s">
        <v>19</v>
      </c>
      <c r="F156" s="236" t="s">
        <v>547</v>
      </c>
      <c r="G156" s="234"/>
      <c r="H156" s="235" t="s">
        <v>19</v>
      </c>
      <c r="I156" s="237"/>
      <c r="J156" s="234"/>
      <c r="K156" s="234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140</v>
      </c>
      <c r="AU156" s="242" t="s">
        <v>85</v>
      </c>
      <c r="AV156" s="13" t="s">
        <v>83</v>
      </c>
      <c r="AW156" s="13" t="s">
        <v>37</v>
      </c>
      <c r="AX156" s="13" t="s">
        <v>75</v>
      </c>
      <c r="AY156" s="242" t="s">
        <v>127</v>
      </c>
    </row>
    <row r="157" s="14" customFormat="1">
      <c r="A157" s="14"/>
      <c r="B157" s="243"/>
      <c r="C157" s="244"/>
      <c r="D157" s="226" t="s">
        <v>140</v>
      </c>
      <c r="E157" s="245" t="s">
        <v>19</v>
      </c>
      <c r="F157" s="246" t="s">
        <v>548</v>
      </c>
      <c r="G157" s="244"/>
      <c r="H157" s="247">
        <v>39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140</v>
      </c>
      <c r="AU157" s="253" t="s">
        <v>85</v>
      </c>
      <c r="AV157" s="14" t="s">
        <v>85</v>
      </c>
      <c r="AW157" s="14" t="s">
        <v>37</v>
      </c>
      <c r="AX157" s="14" t="s">
        <v>75</v>
      </c>
      <c r="AY157" s="253" t="s">
        <v>127</v>
      </c>
    </row>
    <row r="158" s="15" customFormat="1">
      <c r="A158" s="15"/>
      <c r="B158" s="254"/>
      <c r="C158" s="255"/>
      <c r="D158" s="226" t="s">
        <v>140</v>
      </c>
      <c r="E158" s="256" t="s">
        <v>19</v>
      </c>
      <c r="F158" s="257" t="s">
        <v>145</v>
      </c>
      <c r="G158" s="255"/>
      <c r="H158" s="258">
        <v>66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4" t="s">
        <v>140</v>
      </c>
      <c r="AU158" s="264" t="s">
        <v>85</v>
      </c>
      <c r="AV158" s="15" t="s">
        <v>134</v>
      </c>
      <c r="AW158" s="15" t="s">
        <v>37</v>
      </c>
      <c r="AX158" s="15" t="s">
        <v>83</v>
      </c>
      <c r="AY158" s="264" t="s">
        <v>127</v>
      </c>
    </row>
    <row r="159" s="2" customFormat="1" ht="66.75" customHeight="1">
      <c r="A159" s="39"/>
      <c r="B159" s="40"/>
      <c r="C159" s="213" t="s">
        <v>263</v>
      </c>
      <c r="D159" s="213" t="s">
        <v>129</v>
      </c>
      <c r="E159" s="214" t="s">
        <v>549</v>
      </c>
      <c r="F159" s="215" t="s">
        <v>550</v>
      </c>
      <c r="G159" s="216" t="s">
        <v>384</v>
      </c>
      <c r="H159" s="217">
        <v>43</v>
      </c>
      <c r="I159" s="218"/>
      <c r="J159" s="219">
        <f>ROUND(I159*H159,2)</f>
        <v>0</v>
      </c>
      <c r="K159" s="215" t="s">
        <v>19</v>
      </c>
      <c r="L159" s="45"/>
      <c r="M159" s="220" t="s">
        <v>19</v>
      </c>
      <c r="N159" s="221" t="s">
        <v>46</v>
      </c>
      <c r="O159" s="85"/>
      <c r="P159" s="222">
        <f>O159*H159</f>
        <v>0</v>
      </c>
      <c r="Q159" s="222">
        <v>0.0020799999999999998</v>
      </c>
      <c r="R159" s="222">
        <f>Q159*H159</f>
        <v>0.089439999999999992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134</v>
      </c>
      <c r="AT159" s="224" t="s">
        <v>129</v>
      </c>
      <c r="AU159" s="224" t="s">
        <v>85</v>
      </c>
      <c r="AY159" s="18" t="s">
        <v>127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83</v>
      </c>
      <c r="BK159" s="225">
        <f>ROUND(I159*H159,2)</f>
        <v>0</v>
      </c>
      <c r="BL159" s="18" t="s">
        <v>134</v>
      </c>
      <c r="BM159" s="224" t="s">
        <v>551</v>
      </c>
    </row>
    <row r="160" s="2" customFormat="1">
      <c r="A160" s="39"/>
      <c r="B160" s="40"/>
      <c r="C160" s="41"/>
      <c r="D160" s="226" t="s">
        <v>136</v>
      </c>
      <c r="E160" s="41"/>
      <c r="F160" s="227" t="s">
        <v>550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136</v>
      </c>
      <c r="AU160" s="18" t="s">
        <v>85</v>
      </c>
    </row>
    <row r="161" s="13" customFormat="1">
      <c r="A161" s="13"/>
      <c r="B161" s="233"/>
      <c r="C161" s="234"/>
      <c r="D161" s="226" t="s">
        <v>140</v>
      </c>
      <c r="E161" s="235" t="s">
        <v>19</v>
      </c>
      <c r="F161" s="236" t="s">
        <v>552</v>
      </c>
      <c r="G161" s="234"/>
      <c r="H161" s="235" t="s">
        <v>19</v>
      </c>
      <c r="I161" s="237"/>
      <c r="J161" s="234"/>
      <c r="K161" s="234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140</v>
      </c>
      <c r="AU161" s="242" t="s">
        <v>85</v>
      </c>
      <c r="AV161" s="13" t="s">
        <v>83</v>
      </c>
      <c r="AW161" s="13" t="s">
        <v>37</v>
      </c>
      <c r="AX161" s="13" t="s">
        <v>75</v>
      </c>
      <c r="AY161" s="242" t="s">
        <v>127</v>
      </c>
    </row>
    <row r="162" s="13" customFormat="1">
      <c r="A162" s="13"/>
      <c r="B162" s="233"/>
      <c r="C162" s="234"/>
      <c r="D162" s="226" t="s">
        <v>140</v>
      </c>
      <c r="E162" s="235" t="s">
        <v>19</v>
      </c>
      <c r="F162" s="236" t="s">
        <v>553</v>
      </c>
      <c r="G162" s="234"/>
      <c r="H162" s="235" t="s">
        <v>19</v>
      </c>
      <c r="I162" s="237"/>
      <c r="J162" s="234"/>
      <c r="K162" s="234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140</v>
      </c>
      <c r="AU162" s="242" t="s">
        <v>85</v>
      </c>
      <c r="AV162" s="13" t="s">
        <v>83</v>
      </c>
      <c r="AW162" s="13" t="s">
        <v>37</v>
      </c>
      <c r="AX162" s="13" t="s">
        <v>75</v>
      </c>
      <c r="AY162" s="242" t="s">
        <v>127</v>
      </c>
    </row>
    <row r="163" s="14" customFormat="1">
      <c r="A163" s="14"/>
      <c r="B163" s="243"/>
      <c r="C163" s="244"/>
      <c r="D163" s="226" t="s">
        <v>140</v>
      </c>
      <c r="E163" s="245" t="s">
        <v>19</v>
      </c>
      <c r="F163" s="246" t="s">
        <v>351</v>
      </c>
      <c r="G163" s="244"/>
      <c r="H163" s="247">
        <v>27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140</v>
      </c>
      <c r="AU163" s="253" t="s">
        <v>85</v>
      </c>
      <c r="AV163" s="14" t="s">
        <v>85</v>
      </c>
      <c r="AW163" s="14" t="s">
        <v>37</v>
      </c>
      <c r="AX163" s="14" t="s">
        <v>75</v>
      </c>
      <c r="AY163" s="253" t="s">
        <v>127</v>
      </c>
    </row>
    <row r="164" s="13" customFormat="1">
      <c r="A164" s="13"/>
      <c r="B164" s="233"/>
      <c r="C164" s="234"/>
      <c r="D164" s="226" t="s">
        <v>140</v>
      </c>
      <c r="E164" s="235" t="s">
        <v>19</v>
      </c>
      <c r="F164" s="236" t="s">
        <v>554</v>
      </c>
      <c r="G164" s="234"/>
      <c r="H164" s="235" t="s">
        <v>19</v>
      </c>
      <c r="I164" s="237"/>
      <c r="J164" s="234"/>
      <c r="K164" s="234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140</v>
      </c>
      <c r="AU164" s="242" t="s">
        <v>85</v>
      </c>
      <c r="AV164" s="13" t="s">
        <v>83</v>
      </c>
      <c r="AW164" s="13" t="s">
        <v>37</v>
      </c>
      <c r="AX164" s="13" t="s">
        <v>75</v>
      </c>
      <c r="AY164" s="242" t="s">
        <v>127</v>
      </c>
    </row>
    <row r="165" s="14" customFormat="1">
      <c r="A165" s="14"/>
      <c r="B165" s="243"/>
      <c r="C165" s="244"/>
      <c r="D165" s="226" t="s">
        <v>140</v>
      </c>
      <c r="E165" s="245" t="s">
        <v>19</v>
      </c>
      <c r="F165" s="246" t="s">
        <v>263</v>
      </c>
      <c r="G165" s="244"/>
      <c r="H165" s="247">
        <v>16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140</v>
      </c>
      <c r="AU165" s="253" t="s">
        <v>85</v>
      </c>
      <c r="AV165" s="14" t="s">
        <v>85</v>
      </c>
      <c r="AW165" s="14" t="s">
        <v>37</v>
      </c>
      <c r="AX165" s="14" t="s">
        <v>75</v>
      </c>
      <c r="AY165" s="253" t="s">
        <v>127</v>
      </c>
    </row>
    <row r="166" s="15" customFormat="1">
      <c r="A166" s="15"/>
      <c r="B166" s="254"/>
      <c r="C166" s="255"/>
      <c r="D166" s="226" t="s">
        <v>140</v>
      </c>
      <c r="E166" s="256" t="s">
        <v>19</v>
      </c>
      <c r="F166" s="257" t="s">
        <v>145</v>
      </c>
      <c r="G166" s="255"/>
      <c r="H166" s="258">
        <v>43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4" t="s">
        <v>140</v>
      </c>
      <c r="AU166" s="264" t="s">
        <v>85</v>
      </c>
      <c r="AV166" s="15" t="s">
        <v>134</v>
      </c>
      <c r="AW166" s="15" t="s">
        <v>37</v>
      </c>
      <c r="AX166" s="15" t="s">
        <v>83</v>
      </c>
      <c r="AY166" s="264" t="s">
        <v>127</v>
      </c>
    </row>
    <row r="167" s="2" customFormat="1" ht="16.5" customHeight="1">
      <c r="A167" s="39"/>
      <c r="B167" s="40"/>
      <c r="C167" s="213" t="s">
        <v>273</v>
      </c>
      <c r="D167" s="213" t="s">
        <v>129</v>
      </c>
      <c r="E167" s="214" t="s">
        <v>555</v>
      </c>
      <c r="F167" s="215" t="s">
        <v>556</v>
      </c>
      <c r="G167" s="216" t="s">
        <v>384</v>
      </c>
      <c r="H167" s="217">
        <v>66</v>
      </c>
      <c r="I167" s="218"/>
      <c r="J167" s="219">
        <f>ROUND(I167*H167,2)</f>
        <v>0</v>
      </c>
      <c r="K167" s="215" t="s">
        <v>19</v>
      </c>
      <c r="L167" s="45"/>
      <c r="M167" s="220" t="s">
        <v>19</v>
      </c>
      <c r="N167" s="221" t="s">
        <v>46</v>
      </c>
      <c r="O167" s="85"/>
      <c r="P167" s="222">
        <f>O167*H167</f>
        <v>0</v>
      </c>
      <c r="Q167" s="222">
        <v>1.0000000000000001E-05</v>
      </c>
      <c r="R167" s="222">
        <f>Q167*H167</f>
        <v>0.0006600000000000001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134</v>
      </c>
      <c r="AT167" s="224" t="s">
        <v>129</v>
      </c>
      <c r="AU167" s="224" t="s">
        <v>85</v>
      </c>
      <c r="AY167" s="18" t="s">
        <v>127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83</v>
      </c>
      <c r="BK167" s="225">
        <f>ROUND(I167*H167,2)</f>
        <v>0</v>
      </c>
      <c r="BL167" s="18" t="s">
        <v>134</v>
      </c>
      <c r="BM167" s="224" t="s">
        <v>557</v>
      </c>
    </row>
    <row r="168" s="2" customFormat="1">
      <c r="A168" s="39"/>
      <c r="B168" s="40"/>
      <c r="C168" s="41"/>
      <c r="D168" s="226" t="s">
        <v>136</v>
      </c>
      <c r="E168" s="41"/>
      <c r="F168" s="227" t="s">
        <v>556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136</v>
      </c>
      <c r="AU168" s="18" t="s">
        <v>85</v>
      </c>
    </row>
    <row r="169" s="13" customFormat="1">
      <c r="A169" s="13"/>
      <c r="B169" s="233"/>
      <c r="C169" s="234"/>
      <c r="D169" s="226" t="s">
        <v>140</v>
      </c>
      <c r="E169" s="235" t="s">
        <v>19</v>
      </c>
      <c r="F169" s="236" t="s">
        <v>552</v>
      </c>
      <c r="G169" s="234"/>
      <c r="H169" s="235" t="s">
        <v>19</v>
      </c>
      <c r="I169" s="237"/>
      <c r="J169" s="234"/>
      <c r="K169" s="234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140</v>
      </c>
      <c r="AU169" s="242" t="s">
        <v>85</v>
      </c>
      <c r="AV169" s="13" t="s">
        <v>83</v>
      </c>
      <c r="AW169" s="13" t="s">
        <v>37</v>
      </c>
      <c r="AX169" s="13" t="s">
        <v>75</v>
      </c>
      <c r="AY169" s="242" t="s">
        <v>127</v>
      </c>
    </row>
    <row r="170" s="13" customFormat="1">
      <c r="A170" s="13"/>
      <c r="B170" s="233"/>
      <c r="C170" s="234"/>
      <c r="D170" s="226" t="s">
        <v>140</v>
      </c>
      <c r="E170" s="235" t="s">
        <v>19</v>
      </c>
      <c r="F170" s="236" t="s">
        <v>553</v>
      </c>
      <c r="G170" s="234"/>
      <c r="H170" s="235" t="s">
        <v>19</v>
      </c>
      <c r="I170" s="237"/>
      <c r="J170" s="234"/>
      <c r="K170" s="234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140</v>
      </c>
      <c r="AU170" s="242" t="s">
        <v>85</v>
      </c>
      <c r="AV170" s="13" t="s">
        <v>83</v>
      </c>
      <c r="AW170" s="13" t="s">
        <v>37</v>
      </c>
      <c r="AX170" s="13" t="s">
        <v>75</v>
      </c>
      <c r="AY170" s="242" t="s">
        <v>127</v>
      </c>
    </row>
    <row r="171" s="14" customFormat="1">
      <c r="A171" s="14"/>
      <c r="B171" s="243"/>
      <c r="C171" s="244"/>
      <c r="D171" s="226" t="s">
        <v>140</v>
      </c>
      <c r="E171" s="245" t="s">
        <v>19</v>
      </c>
      <c r="F171" s="246" t="s">
        <v>558</v>
      </c>
      <c r="G171" s="244"/>
      <c r="H171" s="247">
        <v>27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140</v>
      </c>
      <c r="AU171" s="253" t="s">
        <v>85</v>
      </c>
      <c r="AV171" s="14" t="s">
        <v>85</v>
      </c>
      <c r="AW171" s="14" t="s">
        <v>37</v>
      </c>
      <c r="AX171" s="14" t="s">
        <v>75</v>
      </c>
      <c r="AY171" s="253" t="s">
        <v>127</v>
      </c>
    </row>
    <row r="172" s="13" customFormat="1">
      <c r="A172" s="13"/>
      <c r="B172" s="233"/>
      <c r="C172" s="234"/>
      <c r="D172" s="226" t="s">
        <v>140</v>
      </c>
      <c r="E172" s="235" t="s">
        <v>19</v>
      </c>
      <c r="F172" s="236" t="s">
        <v>559</v>
      </c>
      <c r="G172" s="234"/>
      <c r="H172" s="235" t="s">
        <v>19</v>
      </c>
      <c r="I172" s="237"/>
      <c r="J172" s="234"/>
      <c r="K172" s="234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140</v>
      </c>
      <c r="AU172" s="242" t="s">
        <v>85</v>
      </c>
      <c r="AV172" s="13" t="s">
        <v>83</v>
      </c>
      <c r="AW172" s="13" t="s">
        <v>37</v>
      </c>
      <c r="AX172" s="13" t="s">
        <v>75</v>
      </c>
      <c r="AY172" s="242" t="s">
        <v>127</v>
      </c>
    </row>
    <row r="173" s="14" customFormat="1">
      <c r="A173" s="14"/>
      <c r="B173" s="243"/>
      <c r="C173" s="244"/>
      <c r="D173" s="226" t="s">
        <v>140</v>
      </c>
      <c r="E173" s="245" t="s">
        <v>19</v>
      </c>
      <c r="F173" s="246" t="s">
        <v>548</v>
      </c>
      <c r="G173" s="244"/>
      <c r="H173" s="247">
        <v>39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140</v>
      </c>
      <c r="AU173" s="253" t="s">
        <v>85</v>
      </c>
      <c r="AV173" s="14" t="s">
        <v>85</v>
      </c>
      <c r="AW173" s="14" t="s">
        <v>37</v>
      </c>
      <c r="AX173" s="14" t="s">
        <v>75</v>
      </c>
      <c r="AY173" s="253" t="s">
        <v>127</v>
      </c>
    </row>
    <row r="174" s="15" customFormat="1">
      <c r="A174" s="15"/>
      <c r="B174" s="254"/>
      <c r="C174" s="255"/>
      <c r="D174" s="226" t="s">
        <v>140</v>
      </c>
      <c r="E174" s="256" t="s">
        <v>19</v>
      </c>
      <c r="F174" s="257" t="s">
        <v>145</v>
      </c>
      <c r="G174" s="255"/>
      <c r="H174" s="258">
        <v>66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4" t="s">
        <v>140</v>
      </c>
      <c r="AU174" s="264" t="s">
        <v>85</v>
      </c>
      <c r="AV174" s="15" t="s">
        <v>134</v>
      </c>
      <c r="AW174" s="15" t="s">
        <v>37</v>
      </c>
      <c r="AX174" s="15" t="s">
        <v>83</v>
      </c>
      <c r="AY174" s="264" t="s">
        <v>127</v>
      </c>
    </row>
    <row r="175" s="2" customFormat="1" ht="24.15" customHeight="1">
      <c r="A175" s="39"/>
      <c r="B175" s="40"/>
      <c r="C175" s="213" t="s">
        <v>281</v>
      </c>
      <c r="D175" s="213" t="s">
        <v>129</v>
      </c>
      <c r="E175" s="214" t="s">
        <v>560</v>
      </c>
      <c r="F175" s="215" t="s">
        <v>561</v>
      </c>
      <c r="G175" s="216" t="s">
        <v>384</v>
      </c>
      <c r="H175" s="217">
        <v>39</v>
      </c>
      <c r="I175" s="218"/>
      <c r="J175" s="219">
        <f>ROUND(I175*H175,2)</f>
        <v>0</v>
      </c>
      <c r="K175" s="215" t="s">
        <v>19</v>
      </c>
      <c r="L175" s="45"/>
      <c r="M175" s="220" t="s">
        <v>19</v>
      </c>
      <c r="N175" s="221" t="s">
        <v>46</v>
      </c>
      <c r="O175" s="85"/>
      <c r="P175" s="222">
        <f>O175*H175</f>
        <v>0</v>
      </c>
      <c r="Q175" s="222">
        <v>5.0000000000000002E-05</v>
      </c>
      <c r="R175" s="222">
        <f>Q175*H175</f>
        <v>0.0019500000000000001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134</v>
      </c>
      <c r="AT175" s="224" t="s">
        <v>129</v>
      </c>
      <c r="AU175" s="224" t="s">
        <v>85</v>
      </c>
      <c r="AY175" s="18" t="s">
        <v>127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83</v>
      </c>
      <c r="BK175" s="225">
        <f>ROUND(I175*H175,2)</f>
        <v>0</v>
      </c>
      <c r="BL175" s="18" t="s">
        <v>134</v>
      </c>
      <c r="BM175" s="224" t="s">
        <v>562</v>
      </c>
    </row>
    <row r="176" s="2" customFormat="1">
      <c r="A176" s="39"/>
      <c r="B176" s="40"/>
      <c r="C176" s="41"/>
      <c r="D176" s="226" t="s">
        <v>136</v>
      </c>
      <c r="E176" s="41"/>
      <c r="F176" s="227" t="s">
        <v>561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136</v>
      </c>
      <c r="AU176" s="18" t="s">
        <v>85</v>
      </c>
    </row>
    <row r="177" s="14" customFormat="1">
      <c r="A177" s="14"/>
      <c r="B177" s="243"/>
      <c r="C177" s="244"/>
      <c r="D177" s="226" t="s">
        <v>140</v>
      </c>
      <c r="E177" s="245" t="s">
        <v>19</v>
      </c>
      <c r="F177" s="246" t="s">
        <v>563</v>
      </c>
      <c r="G177" s="244"/>
      <c r="H177" s="247">
        <v>39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140</v>
      </c>
      <c r="AU177" s="253" t="s">
        <v>85</v>
      </c>
      <c r="AV177" s="14" t="s">
        <v>85</v>
      </c>
      <c r="AW177" s="14" t="s">
        <v>37</v>
      </c>
      <c r="AX177" s="14" t="s">
        <v>83</v>
      </c>
      <c r="AY177" s="253" t="s">
        <v>127</v>
      </c>
    </row>
    <row r="178" s="2" customFormat="1" ht="24.15" customHeight="1">
      <c r="A178" s="39"/>
      <c r="B178" s="40"/>
      <c r="C178" s="265" t="s">
        <v>290</v>
      </c>
      <c r="D178" s="265" t="s">
        <v>240</v>
      </c>
      <c r="E178" s="266" t="s">
        <v>564</v>
      </c>
      <c r="F178" s="267" t="s">
        <v>565</v>
      </c>
      <c r="G178" s="268" t="s">
        <v>132</v>
      </c>
      <c r="H178" s="269">
        <v>0.16600000000000001</v>
      </c>
      <c r="I178" s="270"/>
      <c r="J178" s="271">
        <f>ROUND(I178*H178,2)</f>
        <v>0</v>
      </c>
      <c r="K178" s="267" t="s">
        <v>19</v>
      </c>
      <c r="L178" s="272"/>
      <c r="M178" s="273" t="s">
        <v>19</v>
      </c>
      <c r="N178" s="274" t="s">
        <v>46</v>
      </c>
      <c r="O178" s="85"/>
      <c r="P178" s="222">
        <f>O178*H178</f>
        <v>0</v>
      </c>
      <c r="Q178" s="222">
        <v>0.65000000000000002</v>
      </c>
      <c r="R178" s="222">
        <f>Q178*H178</f>
        <v>0.10790000000000001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201</v>
      </c>
      <c r="AT178" s="224" t="s">
        <v>240</v>
      </c>
      <c r="AU178" s="224" t="s">
        <v>85</v>
      </c>
      <c r="AY178" s="18" t="s">
        <v>127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83</v>
      </c>
      <c r="BK178" s="225">
        <f>ROUND(I178*H178,2)</f>
        <v>0</v>
      </c>
      <c r="BL178" s="18" t="s">
        <v>134</v>
      </c>
      <c r="BM178" s="224" t="s">
        <v>566</v>
      </c>
    </row>
    <row r="179" s="2" customFormat="1">
      <c r="A179" s="39"/>
      <c r="B179" s="40"/>
      <c r="C179" s="41"/>
      <c r="D179" s="226" t="s">
        <v>136</v>
      </c>
      <c r="E179" s="41"/>
      <c r="F179" s="227" t="s">
        <v>565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136</v>
      </c>
      <c r="AU179" s="18" t="s">
        <v>85</v>
      </c>
    </row>
    <row r="180" s="12" customFormat="1" ht="22.8" customHeight="1">
      <c r="A180" s="12"/>
      <c r="B180" s="197"/>
      <c r="C180" s="198"/>
      <c r="D180" s="199" t="s">
        <v>74</v>
      </c>
      <c r="E180" s="211" t="s">
        <v>364</v>
      </c>
      <c r="F180" s="211" t="s">
        <v>365</v>
      </c>
      <c r="G180" s="198"/>
      <c r="H180" s="198"/>
      <c r="I180" s="201"/>
      <c r="J180" s="212">
        <f>BK180</f>
        <v>0</v>
      </c>
      <c r="K180" s="198"/>
      <c r="L180" s="203"/>
      <c r="M180" s="204"/>
      <c r="N180" s="205"/>
      <c r="O180" s="205"/>
      <c r="P180" s="206">
        <f>SUM(P181:P183)</f>
        <v>0</v>
      </c>
      <c r="Q180" s="205"/>
      <c r="R180" s="206">
        <f>SUM(R181:R183)</f>
        <v>0</v>
      </c>
      <c r="S180" s="205"/>
      <c r="T180" s="207">
        <f>SUM(T181:T183)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8" t="s">
        <v>83</v>
      </c>
      <c r="AT180" s="209" t="s">
        <v>74</v>
      </c>
      <c r="AU180" s="209" t="s">
        <v>83</v>
      </c>
      <c r="AY180" s="208" t="s">
        <v>127</v>
      </c>
      <c r="BK180" s="210">
        <f>SUM(BK181:BK183)</f>
        <v>0</v>
      </c>
    </row>
    <row r="181" s="2" customFormat="1" ht="24.15" customHeight="1">
      <c r="A181" s="39"/>
      <c r="B181" s="40"/>
      <c r="C181" s="213" t="s">
        <v>298</v>
      </c>
      <c r="D181" s="213" t="s">
        <v>129</v>
      </c>
      <c r="E181" s="214" t="s">
        <v>567</v>
      </c>
      <c r="F181" s="215" t="s">
        <v>568</v>
      </c>
      <c r="G181" s="216" t="s">
        <v>340</v>
      </c>
      <c r="H181" s="217">
        <v>0.72899999999999998</v>
      </c>
      <c r="I181" s="218"/>
      <c r="J181" s="219">
        <f>ROUND(I181*H181,2)</f>
        <v>0</v>
      </c>
      <c r="K181" s="215" t="s">
        <v>133</v>
      </c>
      <c r="L181" s="45"/>
      <c r="M181" s="220" t="s">
        <v>19</v>
      </c>
      <c r="N181" s="221" t="s">
        <v>46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134</v>
      </c>
      <c r="AT181" s="224" t="s">
        <v>129</v>
      </c>
      <c r="AU181" s="224" t="s">
        <v>85</v>
      </c>
      <c r="AY181" s="18" t="s">
        <v>127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83</v>
      </c>
      <c r="BK181" s="225">
        <f>ROUND(I181*H181,2)</f>
        <v>0</v>
      </c>
      <c r="BL181" s="18" t="s">
        <v>134</v>
      </c>
      <c r="BM181" s="224" t="s">
        <v>569</v>
      </c>
    </row>
    <row r="182" s="2" customFormat="1">
      <c r="A182" s="39"/>
      <c r="B182" s="40"/>
      <c r="C182" s="41"/>
      <c r="D182" s="226" t="s">
        <v>136</v>
      </c>
      <c r="E182" s="41"/>
      <c r="F182" s="227" t="s">
        <v>570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136</v>
      </c>
      <c r="AU182" s="18" t="s">
        <v>85</v>
      </c>
    </row>
    <row r="183" s="2" customFormat="1">
      <c r="A183" s="39"/>
      <c r="B183" s="40"/>
      <c r="C183" s="41"/>
      <c r="D183" s="231" t="s">
        <v>138</v>
      </c>
      <c r="E183" s="41"/>
      <c r="F183" s="232" t="s">
        <v>571</v>
      </c>
      <c r="G183" s="41"/>
      <c r="H183" s="41"/>
      <c r="I183" s="228"/>
      <c r="J183" s="41"/>
      <c r="K183" s="41"/>
      <c r="L183" s="45"/>
      <c r="M183" s="276"/>
      <c r="N183" s="277"/>
      <c r="O183" s="278"/>
      <c r="P183" s="278"/>
      <c r="Q183" s="278"/>
      <c r="R183" s="278"/>
      <c r="S183" s="278"/>
      <c r="T183" s="27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138</v>
      </c>
      <c r="AU183" s="18" t="s">
        <v>85</v>
      </c>
    </row>
    <row r="184" s="2" customFormat="1" ht="6.96" customHeight="1">
      <c r="A184" s="39"/>
      <c r="B184" s="60"/>
      <c r="C184" s="61"/>
      <c r="D184" s="61"/>
      <c r="E184" s="61"/>
      <c r="F184" s="61"/>
      <c r="G184" s="61"/>
      <c r="H184" s="61"/>
      <c r="I184" s="61"/>
      <c r="J184" s="61"/>
      <c r="K184" s="61"/>
      <c r="L184" s="45"/>
      <c r="M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</row>
  </sheetData>
  <sheetProtection sheet="1" autoFilter="0" formatColumns="0" formatRows="0" objects="1" scenarios="1" spinCount="100000" saltValue="ar+v5EEfBVOsudewz/LqRYbmf3hjpTU50xbfGaXPTL8p/GIdFdeXEbqdTGTB4KRDxg6clIYDFmvuxCKo2Rn7lQ==" hashValue="6ZnpPm2xNYU8D0MwTl2NJEUAaOXZapMaKPVYxdKp38OD4zjxbZCW7UccR0f6g08Wizx6XA5vYLCR7OzKwJNheg==" algorithmName="SHA-512" password="CC35"/>
  <autoFilter ref="C87:K18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3" r:id="rId1" display="https://podminky.urs.cz/item/CS_URS_2023_02/183101113"/>
    <hyperlink ref="F98" r:id="rId2" display="https://podminky.urs.cz/item/CS_URS_2023_02/183111114"/>
    <hyperlink ref="F103" r:id="rId3" display="https://podminky.urs.cz/item/CS_URS_2023_02/184102112"/>
    <hyperlink ref="F122" r:id="rId4" display="https://podminky.urs.cz/item/CS_URS_2023_02/184102121"/>
    <hyperlink ref="F142" r:id="rId5" display="https://podminky.urs.cz/item/CS_URS_2023_02/184911431R"/>
    <hyperlink ref="F147" r:id="rId6" display="https://podminky.urs.cz/item/CS_URS_2023_02/185804311"/>
    <hyperlink ref="F183" r:id="rId7" display="https://podminky.urs.cz/item/CS_URS_2023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99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Revitalizace Banínského potoka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100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572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1. 11. 2023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27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28</v>
      </c>
      <c r="F15" s="39"/>
      <c r="G15" s="39"/>
      <c r="H15" s="39"/>
      <c r="I15" s="143" t="s">
        <v>29</v>
      </c>
      <c r="J15" s="134" t="s">
        <v>30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31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29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33</v>
      </c>
      <c r="E20" s="39"/>
      <c r="F20" s="39"/>
      <c r="G20" s="39"/>
      <c r="H20" s="39"/>
      <c r="I20" s="143" t="s">
        <v>26</v>
      </c>
      <c r="J20" s="134" t="s">
        <v>34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35</v>
      </c>
      <c r="F21" s="39"/>
      <c r="G21" s="39"/>
      <c r="H21" s="39"/>
      <c r="I21" s="143" t="s">
        <v>29</v>
      </c>
      <c r="J21" s="134" t="s">
        <v>36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38</v>
      </c>
      <c r="E23" s="39"/>
      <c r="F23" s="39"/>
      <c r="G23" s="39"/>
      <c r="H23" s="39"/>
      <c r="I23" s="143" t="s">
        <v>26</v>
      </c>
      <c r="J23" s="134" t="s">
        <v>34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35</v>
      </c>
      <c r="F24" s="39"/>
      <c r="G24" s="39"/>
      <c r="H24" s="39"/>
      <c r="I24" s="143" t="s">
        <v>29</v>
      </c>
      <c r="J24" s="134" t="s">
        <v>36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39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8"/>
      <c r="B27" s="149"/>
      <c r="C27" s="148"/>
      <c r="D27" s="148"/>
      <c r="E27" s="150" t="s">
        <v>40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41</v>
      </c>
      <c r="E30" s="39"/>
      <c r="F30" s="39"/>
      <c r="G30" s="39"/>
      <c r="H30" s="39"/>
      <c r="I30" s="39"/>
      <c r="J30" s="154">
        <f>ROUND(J80,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43</v>
      </c>
      <c r="G32" s="39"/>
      <c r="H32" s="39"/>
      <c r="I32" s="155" t="s">
        <v>42</v>
      </c>
      <c r="J32" s="155" t="s">
        <v>44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45</v>
      </c>
      <c r="E33" s="143" t="s">
        <v>46</v>
      </c>
      <c r="F33" s="157">
        <f>ROUND((SUM(BE80:BE114)),  2)</f>
        <v>0</v>
      </c>
      <c r="G33" s="39"/>
      <c r="H33" s="39"/>
      <c r="I33" s="158">
        <v>0.20999999999999999</v>
      </c>
      <c r="J33" s="157">
        <f>ROUND(((SUM(BE80:BE114))*I33),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47</v>
      </c>
      <c r="F34" s="157">
        <f>ROUND((SUM(BF80:BF114)),  2)</f>
        <v>0</v>
      </c>
      <c r="G34" s="39"/>
      <c r="H34" s="39"/>
      <c r="I34" s="158">
        <v>0.14999999999999999</v>
      </c>
      <c r="J34" s="157">
        <f>ROUND(((SUM(BF80:BF114))*I34),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48</v>
      </c>
      <c r="F35" s="157">
        <f>ROUND((SUM(BG80:BG114)),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49</v>
      </c>
      <c r="F36" s="157">
        <f>ROUND((SUM(BH80:BH114)),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50</v>
      </c>
      <c r="F37" s="157">
        <f>ROUND((SUM(BI80:BI114)),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51</v>
      </c>
      <c r="E39" s="161"/>
      <c r="F39" s="161"/>
      <c r="G39" s="162" t="s">
        <v>52</v>
      </c>
      <c r="H39" s="163" t="s">
        <v>53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Revitalizace Banínského potoka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03 - Vedlejší rozpočtové náklady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Banín</v>
      </c>
      <c r="G52" s="41"/>
      <c r="H52" s="41"/>
      <c r="I52" s="33" t="s">
        <v>23</v>
      </c>
      <c r="J52" s="73" t="str">
        <f>IF(J12="","",J12)</f>
        <v>1. 11. 2023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Moravy, s. p.</v>
      </c>
      <c r="G54" s="41"/>
      <c r="H54" s="41"/>
      <c r="I54" s="33" t="s">
        <v>33</v>
      </c>
      <c r="J54" s="37" t="str">
        <f>E21</f>
        <v xml:space="preserve">Envicons, s.r.o.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Envicons, s.r.o. 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103</v>
      </c>
      <c r="D57" s="172"/>
      <c r="E57" s="172"/>
      <c r="F57" s="172"/>
      <c r="G57" s="172"/>
      <c r="H57" s="172"/>
      <c r="I57" s="172"/>
      <c r="J57" s="173" t="s">
        <v>104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73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75"/>
      <c r="C60" s="176"/>
      <c r="D60" s="177" t="s">
        <v>573</v>
      </c>
      <c r="E60" s="178"/>
      <c r="F60" s="178"/>
      <c r="G60" s="178"/>
      <c r="H60" s="178"/>
      <c r="I60" s="178"/>
      <c r="J60" s="179">
        <f>J81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112</v>
      </c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170" t="str">
        <f>E7</f>
        <v>Revitalizace Banínského potoka</v>
      </c>
      <c r="F70" s="33"/>
      <c r="G70" s="33"/>
      <c r="H70" s="33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100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SO 03 - Vedlejší rozpočtové náklady</v>
      </c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>Banín</v>
      </c>
      <c r="G74" s="41"/>
      <c r="H74" s="41"/>
      <c r="I74" s="33" t="s">
        <v>23</v>
      </c>
      <c r="J74" s="73" t="str">
        <f>IF(J12="","",J12)</f>
        <v>1. 11. 2023</v>
      </c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41"/>
      <c r="E76" s="41"/>
      <c r="F76" s="28" t="str">
        <f>E15</f>
        <v>Povodí Moravy, s. p.</v>
      </c>
      <c r="G76" s="41"/>
      <c r="H76" s="41"/>
      <c r="I76" s="33" t="s">
        <v>33</v>
      </c>
      <c r="J76" s="37" t="str">
        <f>E21</f>
        <v xml:space="preserve">Envicons, s.r.o. </v>
      </c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31</v>
      </c>
      <c r="D77" s="41"/>
      <c r="E77" s="41"/>
      <c r="F77" s="28" t="str">
        <f>IF(E18="","",E18)</f>
        <v>Vyplň údaj</v>
      </c>
      <c r="G77" s="41"/>
      <c r="H77" s="41"/>
      <c r="I77" s="33" t="s">
        <v>38</v>
      </c>
      <c r="J77" s="37" t="str">
        <f>E24</f>
        <v xml:space="preserve">Envicons, s.r.o. </v>
      </c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1" customFormat="1" ht="29.28" customHeight="1">
      <c r="A79" s="186"/>
      <c r="B79" s="187"/>
      <c r="C79" s="188" t="s">
        <v>113</v>
      </c>
      <c r="D79" s="189" t="s">
        <v>60</v>
      </c>
      <c r="E79" s="189" t="s">
        <v>56</v>
      </c>
      <c r="F79" s="189" t="s">
        <v>57</v>
      </c>
      <c r="G79" s="189" t="s">
        <v>114</v>
      </c>
      <c r="H79" s="189" t="s">
        <v>115</v>
      </c>
      <c r="I79" s="189" t="s">
        <v>116</v>
      </c>
      <c r="J79" s="189" t="s">
        <v>104</v>
      </c>
      <c r="K79" s="190" t="s">
        <v>117</v>
      </c>
      <c r="L79" s="191"/>
      <c r="M79" s="93" t="s">
        <v>19</v>
      </c>
      <c r="N79" s="94" t="s">
        <v>45</v>
      </c>
      <c r="O79" s="94" t="s">
        <v>118</v>
      </c>
      <c r="P79" s="94" t="s">
        <v>119</v>
      </c>
      <c r="Q79" s="94" t="s">
        <v>120</v>
      </c>
      <c r="R79" s="94" t="s">
        <v>121</v>
      </c>
      <c r="S79" s="94" t="s">
        <v>122</v>
      </c>
      <c r="T79" s="95" t="s">
        <v>123</v>
      </c>
      <c r="U79" s="186"/>
      <c r="V79" s="186"/>
      <c r="W79" s="186"/>
      <c r="X79" s="186"/>
      <c r="Y79" s="186"/>
      <c r="Z79" s="186"/>
      <c r="AA79" s="186"/>
      <c r="AB79" s="186"/>
      <c r="AC79" s="186"/>
      <c r="AD79" s="186"/>
      <c r="AE79" s="186"/>
    </row>
    <row r="80" s="2" customFormat="1" ht="22.8" customHeight="1">
      <c r="A80" s="39"/>
      <c r="B80" s="40"/>
      <c r="C80" s="100" t="s">
        <v>124</v>
      </c>
      <c r="D80" s="41"/>
      <c r="E80" s="41"/>
      <c r="F80" s="41"/>
      <c r="G80" s="41"/>
      <c r="H80" s="41"/>
      <c r="I80" s="41"/>
      <c r="J80" s="192">
        <f>BK80</f>
        <v>0</v>
      </c>
      <c r="K80" s="41"/>
      <c r="L80" s="45"/>
      <c r="M80" s="96"/>
      <c r="N80" s="193"/>
      <c r="O80" s="97"/>
      <c r="P80" s="194">
        <f>P81</f>
        <v>0</v>
      </c>
      <c r="Q80" s="97"/>
      <c r="R80" s="194">
        <f>R81</f>
        <v>0</v>
      </c>
      <c r="S80" s="97"/>
      <c r="T80" s="195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74</v>
      </c>
      <c r="AU80" s="18" t="s">
        <v>105</v>
      </c>
      <c r="BK80" s="196">
        <f>BK81</f>
        <v>0</v>
      </c>
    </row>
    <row r="81" s="12" customFormat="1" ht="25.92" customHeight="1">
      <c r="A81" s="12"/>
      <c r="B81" s="197"/>
      <c r="C81" s="198"/>
      <c r="D81" s="199" t="s">
        <v>74</v>
      </c>
      <c r="E81" s="200" t="s">
        <v>574</v>
      </c>
      <c r="F81" s="200" t="s">
        <v>97</v>
      </c>
      <c r="G81" s="198"/>
      <c r="H81" s="198"/>
      <c r="I81" s="201"/>
      <c r="J81" s="202">
        <f>BK81</f>
        <v>0</v>
      </c>
      <c r="K81" s="198"/>
      <c r="L81" s="203"/>
      <c r="M81" s="204"/>
      <c r="N81" s="205"/>
      <c r="O81" s="205"/>
      <c r="P81" s="206">
        <f>SUM(P82:P114)</f>
        <v>0</v>
      </c>
      <c r="Q81" s="205"/>
      <c r="R81" s="206">
        <f>SUM(R82:R114)</f>
        <v>0</v>
      </c>
      <c r="S81" s="205"/>
      <c r="T81" s="207">
        <f>SUM(T82:T114)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8" t="s">
        <v>176</v>
      </c>
      <c r="AT81" s="209" t="s">
        <v>74</v>
      </c>
      <c r="AU81" s="209" t="s">
        <v>75</v>
      </c>
      <c r="AY81" s="208" t="s">
        <v>127</v>
      </c>
      <c r="BK81" s="210">
        <f>SUM(BK82:BK114)</f>
        <v>0</v>
      </c>
    </row>
    <row r="82" s="2" customFormat="1" ht="24.15" customHeight="1">
      <c r="A82" s="39"/>
      <c r="B82" s="40"/>
      <c r="C82" s="213" t="s">
        <v>83</v>
      </c>
      <c r="D82" s="213" t="s">
        <v>129</v>
      </c>
      <c r="E82" s="214" t="s">
        <v>323</v>
      </c>
      <c r="F82" s="215" t="s">
        <v>575</v>
      </c>
      <c r="G82" s="216" t="s">
        <v>576</v>
      </c>
      <c r="H82" s="217">
        <v>1</v>
      </c>
      <c r="I82" s="218"/>
      <c r="J82" s="219">
        <f>ROUND(I82*H82,2)</f>
        <v>0</v>
      </c>
      <c r="K82" s="215" t="s">
        <v>19</v>
      </c>
      <c r="L82" s="45"/>
      <c r="M82" s="220" t="s">
        <v>19</v>
      </c>
      <c r="N82" s="221" t="s">
        <v>46</v>
      </c>
      <c r="O82" s="85"/>
      <c r="P82" s="222">
        <f>O82*H82</f>
        <v>0</v>
      </c>
      <c r="Q82" s="222">
        <v>0</v>
      </c>
      <c r="R82" s="222">
        <f>Q82*H82</f>
        <v>0</v>
      </c>
      <c r="S82" s="222">
        <v>0</v>
      </c>
      <c r="T82" s="223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24" t="s">
        <v>577</v>
      </c>
      <c r="AT82" s="224" t="s">
        <v>129</v>
      </c>
      <c r="AU82" s="224" t="s">
        <v>83</v>
      </c>
      <c r="AY82" s="18" t="s">
        <v>127</v>
      </c>
      <c r="BE82" s="225">
        <f>IF(N82="základní",J82,0)</f>
        <v>0</v>
      </c>
      <c r="BF82" s="225">
        <f>IF(N82="snížená",J82,0)</f>
        <v>0</v>
      </c>
      <c r="BG82" s="225">
        <f>IF(N82="zákl. přenesená",J82,0)</f>
        <v>0</v>
      </c>
      <c r="BH82" s="225">
        <f>IF(N82="sníž. přenesená",J82,0)</f>
        <v>0</v>
      </c>
      <c r="BI82" s="225">
        <f>IF(N82="nulová",J82,0)</f>
        <v>0</v>
      </c>
      <c r="BJ82" s="18" t="s">
        <v>83</v>
      </c>
      <c r="BK82" s="225">
        <f>ROUND(I82*H82,2)</f>
        <v>0</v>
      </c>
      <c r="BL82" s="18" t="s">
        <v>577</v>
      </c>
      <c r="BM82" s="224" t="s">
        <v>578</v>
      </c>
    </row>
    <row r="83" s="2" customFormat="1">
      <c r="A83" s="39"/>
      <c r="B83" s="40"/>
      <c r="C83" s="41"/>
      <c r="D83" s="226" t="s">
        <v>136</v>
      </c>
      <c r="E83" s="41"/>
      <c r="F83" s="227" t="s">
        <v>575</v>
      </c>
      <c r="G83" s="41"/>
      <c r="H83" s="41"/>
      <c r="I83" s="228"/>
      <c r="J83" s="41"/>
      <c r="K83" s="41"/>
      <c r="L83" s="45"/>
      <c r="M83" s="229"/>
      <c r="N83" s="230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136</v>
      </c>
      <c r="AU83" s="18" t="s">
        <v>83</v>
      </c>
    </row>
    <row r="84" s="2" customFormat="1">
      <c r="A84" s="39"/>
      <c r="B84" s="40"/>
      <c r="C84" s="41"/>
      <c r="D84" s="226" t="s">
        <v>245</v>
      </c>
      <c r="E84" s="41"/>
      <c r="F84" s="275" t="s">
        <v>579</v>
      </c>
      <c r="G84" s="41"/>
      <c r="H84" s="41"/>
      <c r="I84" s="228"/>
      <c r="J84" s="41"/>
      <c r="K84" s="41"/>
      <c r="L84" s="45"/>
      <c r="M84" s="229"/>
      <c r="N84" s="230"/>
      <c r="O84" s="85"/>
      <c r="P84" s="85"/>
      <c r="Q84" s="85"/>
      <c r="R84" s="85"/>
      <c r="S84" s="85"/>
      <c r="T84" s="86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245</v>
      </c>
      <c r="AU84" s="18" t="s">
        <v>83</v>
      </c>
    </row>
    <row r="85" s="2" customFormat="1" ht="49.05" customHeight="1">
      <c r="A85" s="39"/>
      <c r="B85" s="40"/>
      <c r="C85" s="213" t="s">
        <v>85</v>
      </c>
      <c r="D85" s="213" t="s">
        <v>129</v>
      </c>
      <c r="E85" s="214" t="s">
        <v>580</v>
      </c>
      <c r="F85" s="215" t="s">
        <v>581</v>
      </c>
      <c r="G85" s="216" t="s">
        <v>576</v>
      </c>
      <c r="H85" s="217">
        <v>1</v>
      </c>
      <c r="I85" s="218"/>
      <c r="J85" s="219">
        <f>ROUND(I85*H85,2)</f>
        <v>0</v>
      </c>
      <c r="K85" s="215" t="s">
        <v>19</v>
      </c>
      <c r="L85" s="45"/>
      <c r="M85" s="220" t="s">
        <v>19</v>
      </c>
      <c r="N85" s="221" t="s">
        <v>46</v>
      </c>
      <c r="O85" s="85"/>
      <c r="P85" s="222">
        <f>O85*H85</f>
        <v>0</v>
      </c>
      <c r="Q85" s="222">
        <v>0</v>
      </c>
      <c r="R85" s="222">
        <f>Q85*H85</f>
        <v>0</v>
      </c>
      <c r="S85" s="222">
        <v>0</v>
      </c>
      <c r="T85" s="223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24" t="s">
        <v>577</v>
      </c>
      <c r="AT85" s="224" t="s">
        <v>129</v>
      </c>
      <c r="AU85" s="224" t="s">
        <v>83</v>
      </c>
      <c r="AY85" s="18" t="s">
        <v>127</v>
      </c>
      <c r="BE85" s="225">
        <f>IF(N85="základní",J85,0)</f>
        <v>0</v>
      </c>
      <c r="BF85" s="225">
        <f>IF(N85="snížená",J85,0)</f>
        <v>0</v>
      </c>
      <c r="BG85" s="225">
        <f>IF(N85="zákl. přenesená",J85,0)</f>
        <v>0</v>
      </c>
      <c r="BH85" s="225">
        <f>IF(N85="sníž. přenesená",J85,0)</f>
        <v>0</v>
      </c>
      <c r="BI85" s="225">
        <f>IF(N85="nulová",J85,0)</f>
        <v>0</v>
      </c>
      <c r="BJ85" s="18" t="s">
        <v>83</v>
      </c>
      <c r="BK85" s="225">
        <f>ROUND(I85*H85,2)</f>
        <v>0</v>
      </c>
      <c r="BL85" s="18" t="s">
        <v>577</v>
      </c>
      <c r="BM85" s="224" t="s">
        <v>582</v>
      </c>
    </row>
    <row r="86" s="2" customFormat="1">
      <c r="A86" s="39"/>
      <c r="B86" s="40"/>
      <c r="C86" s="41"/>
      <c r="D86" s="226" t="s">
        <v>136</v>
      </c>
      <c r="E86" s="41"/>
      <c r="F86" s="227" t="s">
        <v>581</v>
      </c>
      <c r="G86" s="41"/>
      <c r="H86" s="41"/>
      <c r="I86" s="228"/>
      <c r="J86" s="41"/>
      <c r="K86" s="41"/>
      <c r="L86" s="45"/>
      <c r="M86" s="229"/>
      <c r="N86" s="230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136</v>
      </c>
      <c r="AU86" s="18" t="s">
        <v>83</v>
      </c>
    </row>
    <row r="87" s="2" customFormat="1">
      <c r="A87" s="39"/>
      <c r="B87" s="40"/>
      <c r="C87" s="41"/>
      <c r="D87" s="226" t="s">
        <v>245</v>
      </c>
      <c r="E87" s="41"/>
      <c r="F87" s="275" t="s">
        <v>583</v>
      </c>
      <c r="G87" s="41"/>
      <c r="H87" s="41"/>
      <c r="I87" s="228"/>
      <c r="J87" s="41"/>
      <c r="K87" s="41"/>
      <c r="L87" s="45"/>
      <c r="M87" s="229"/>
      <c r="N87" s="230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245</v>
      </c>
      <c r="AU87" s="18" t="s">
        <v>83</v>
      </c>
    </row>
    <row r="88" s="2" customFormat="1" ht="33" customHeight="1">
      <c r="A88" s="39"/>
      <c r="B88" s="40"/>
      <c r="C88" s="213" t="s">
        <v>156</v>
      </c>
      <c r="D88" s="213" t="s">
        <v>129</v>
      </c>
      <c r="E88" s="214" t="s">
        <v>331</v>
      </c>
      <c r="F88" s="215" t="s">
        <v>584</v>
      </c>
      <c r="G88" s="216" t="s">
        <v>576</v>
      </c>
      <c r="H88" s="217">
        <v>1</v>
      </c>
      <c r="I88" s="218"/>
      <c r="J88" s="219">
        <f>ROUND(I88*H88,2)</f>
        <v>0</v>
      </c>
      <c r="K88" s="215" t="s">
        <v>19</v>
      </c>
      <c r="L88" s="45"/>
      <c r="M88" s="220" t="s">
        <v>19</v>
      </c>
      <c r="N88" s="221" t="s">
        <v>46</v>
      </c>
      <c r="O88" s="85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4" t="s">
        <v>577</v>
      </c>
      <c r="AT88" s="224" t="s">
        <v>129</v>
      </c>
      <c r="AU88" s="224" t="s">
        <v>83</v>
      </c>
      <c r="AY88" s="18" t="s">
        <v>127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8" t="s">
        <v>83</v>
      </c>
      <c r="BK88" s="225">
        <f>ROUND(I88*H88,2)</f>
        <v>0</v>
      </c>
      <c r="BL88" s="18" t="s">
        <v>577</v>
      </c>
      <c r="BM88" s="224" t="s">
        <v>585</v>
      </c>
    </row>
    <row r="89" s="2" customFormat="1">
      <c r="A89" s="39"/>
      <c r="B89" s="40"/>
      <c r="C89" s="41"/>
      <c r="D89" s="226" t="s">
        <v>136</v>
      </c>
      <c r="E89" s="41"/>
      <c r="F89" s="227" t="s">
        <v>584</v>
      </c>
      <c r="G89" s="41"/>
      <c r="H89" s="41"/>
      <c r="I89" s="228"/>
      <c r="J89" s="41"/>
      <c r="K89" s="41"/>
      <c r="L89" s="45"/>
      <c r="M89" s="229"/>
      <c r="N89" s="230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136</v>
      </c>
      <c r="AU89" s="18" t="s">
        <v>83</v>
      </c>
    </row>
    <row r="90" s="2" customFormat="1">
      <c r="A90" s="39"/>
      <c r="B90" s="40"/>
      <c r="C90" s="41"/>
      <c r="D90" s="226" t="s">
        <v>245</v>
      </c>
      <c r="E90" s="41"/>
      <c r="F90" s="275" t="s">
        <v>586</v>
      </c>
      <c r="G90" s="41"/>
      <c r="H90" s="41"/>
      <c r="I90" s="228"/>
      <c r="J90" s="41"/>
      <c r="K90" s="41"/>
      <c r="L90" s="45"/>
      <c r="M90" s="229"/>
      <c r="N90" s="230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245</v>
      </c>
      <c r="AU90" s="18" t="s">
        <v>83</v>
      </c>
    </row>
    <row r="91" s="2" customFormat="1" ht="37.8" customHeight="1">
      <c r="A91" s="39"/>
      <c r="B91" s="40"/>
      <c r="C91" s="213" t="s">
        <v>134</v>
      </c>
      <c r="D91" s="213" t="s">
        <v>129</v>
      </c>
      <c r="E91" s="214" t="s">
        <v>587</v>
      </c>
      <c r="F91" s="215" t="s">
        <v>588</v>
      </c>
      <c r="G91" s="216" t="s">
        <v>576</v>
      </c>
      <c r="H91" s="217">
        <v>1</v>
      </c>
      <c r="I91" s="218"/>
      <c r="J91" s="219">
        <f>ROUND(I91*H91,2)</f>
        <v>0</v>
      </c>
      <c r="K91" s="215" t="s">
        <v>19</v>
      </c>
      <c r="L91" s="45"/>
      <c r="M91" s="220" t="s">
        <v>19</v>
      </c>
      <c r="N91" s="221" t="s">
        <v>46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577</v>
      </c>
      <c r="AT91" s="224" t="s">
        <v>129</v>
      </c>
      <c r="AU91" s="224" t="s">
        <v>83</v>
      </c>
      <c r="AY91" s="18" t="s">
        <v>127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83</v>
      </c>
      <c r="BK91" s="225">
        <f>ROUND(I91*H91,2)</f>
        <v>0</v>
      </c>
      <c r="BL91" s="18" t="s">
        <v>577</v>
      </c>
      <c r="BM91" s="224" t="s">
        <v>589</v>
      </c>
    </row>
    <row r="92" s="2" customFormat="1">
      <c r="A92" s="39"/>
      <c r="B92" s="40"/>
      <c r="C92" s="41"/>
      <c r="D92" s="226" t="s">
        <v>136</v>
      </c>
      <c r="E92" s="41"/>
      <c r="F92" s="227" t="s">
        <v>588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136</v>
      </c>
      <c r="AU92" s="18" t="s">
        <v>83</v>
      </c>
    </row>
    <row r="93" s="2" customFormat="1" ht="37.8" customHeight="1">
      <c r="A93" s="39"/>
      <c r="B93" s="40"/>
      <c r="C93" s="213" t="s">
        <v>176</v>
      </c>
      <c r="D93" s="213" t="s">
        <v>129</v>
      </c>
      <c r="E93" s="214" t="s">
        <v>590</v>
      </c>
      <c r="F93" s="215" t="s">
        <v>591</v>
      </c>
      <c r="G93" s="216" t="s">
        <v>576</v>
      </c>
      <c r="H93" s="217">
        <v>1</v>
      </c>
      <c r="I93" s="218"/>
      <c r="J93" s="219">
        <f>ROUND(I93*H93,2)</f>
        <v>0</v>
      </c>
      <c r="K93" s="215" t="s">
        <v>19</v>
      </c>
      <c r="L93" s="45"/>
      <c r="M93" s="220" t="s">
        <v>19</v>
      </c>
      <c r="N93" s="221" t="s">
        <v>46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577</v>
      </c>
      <c r="AT93" s="224" t="s">
        <v>129</v>
      </c>
      <c r="AU93" s="224" t="s">
        <v>83</v>
      </c>
      <c r="AY93" s="18" t="s">
        <v>127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83</v>
      </c>
      <c r="BK93" s="225">
        <f>ROUND(I93*H93,2)</f>
        <v>0</v>
      </c>
      <c r="BL93" s="18" t="s">
        <v>577</v>
      </c>
      <c r="BM93" s="224" t="s">
        <v>592</v>
      </c>
    </row>
    <row r="94" s="2" customFormat="1">
      <c r="A94" s="39"/>
      <c r="B94" s="40"/>
      <c r="C94" s="41"/>
      <c r="D94" s="226" t="s">
        <v>136</v>
      </c>
      <c r="E94" s="41"/>
      <c r="F94" s="227" t="s">
        <v>591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136</v>
      </c>
      <c r="AU94" s="18" t="s">
        <v>83</v>
      </c>
    </row>
    <row r="95" s="2" customFormat="1" ht="24.15" customHeight="1">
      <c r="A95" s="39"/>
      <c r="B95" s="40"/>
      <c r="C95" s="213" t="s">
        <v>187</v>
      </c>
      <c r="D95" s="213" t="s">
        <v>129</v>
      </c>
      <c r="E95" s="214" t="s">
        <v>593</v>
      </c>
      <c r="F95" s="215" t="s">
        <v>594</v>
      </c>
      <c r="G95" s="216" t="s">
        <v>576</v>
      </c>
      <c r="H95" s="217">
        <v>1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46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577</v>
      </c>
      <c r="AT95" s="224" t="s">
        <v>129</v>
      </c>
      <c r="AU95" s="224" t="s">
        <v>83</v>
      </c>
      <c r="AY95" s="18" t="s">
        <v>127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83</v>
      </c>
      <c r="BK95" s="225">
        <f>ROUND(I95*H95,2)</f>
        <v>0</v>
      </c>
      <c r="BL95" s="18" t="s">
        <v>577</v>
      </c>
      <c r="BM95" s="224" t="s">
        <v>595</v>
      </c>
    </row>
    <row r="96" s="2" customFormat="1">
      <c r="A96" s="39"/>
      <c r="B96" s="40"/>
      <c r="C96" s="41"/>
      <c r="D96" s="226" t="s">
        <v>136</v>
      </c>
      <c r="E96" s="41"/>
      <c r="F96" s="227" t="s">
        <v>594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136</v>
      </c>
      <c r="AU96" s="18" t="s">
        <v>83</v>
      </c>
    </row>
    <row r="97" s="2" customFormat="1">
      <c r="A97" s="39"/>
      <c r="B97" s="40"/>
      <c r="C97" s="41"/>
      <c r="D97" s="226" t="s">
        <v>245</v>
      </c>
      <c r="E97" s="41"/>
      <c r="F97" s="275" t="s">
        <v>596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245</v>
      </c>
      <c r="AU97" s="18" t="s">
        <v>83</v>
      </c>
    </row>
    <row r="98" s="2" customFormat="1" ht="24.15" customHeight="1">
      <c r="A98" s="39"/>
      <c r="B98" s="40"/>
      <c r="C98" s="213" t="s">
        <v>195</v>
      </c>
      <c r="D98" s="213" t="s">
        <v>129</v>
      </c>
      <c r="E98" s="214" t="s">
        <v>597</v>
      </c>
      <c r="F98" s="215" t="s">
        <v>598</v>
      </c>
      <c r="G98" s="216" t="s">
        <v>576</v>
      </c>
      <c r="H98" s="217">
        <v>1</v>
      </c>
      <c r="I98" s="218"/>
      <c r="J98" s="219">
        <f>ROUND(I98*H98,2)</f>
        <v>0</v>
      </c>
      <c r="K98" s="215" t="s">
        <v>19</v>
      </c>
      <c r="L98" s="45"/>
      <c r="M98" s="220" t="s">
        <v>19</v>
      </c>
      <c r="N98" s="221" t="s">
        <v>46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577</v>
      </c>
      <c r="AT98" s="224" t="s">
        <v>129</v>
      </c>
      <c r="AU98" s="224" t="s">
        <v>83</v>
      </c>
      <c r="AY98" s="18" t="s">
        <v>127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83</v>
      </c>
      <c r="BK98" s="225">
        <f>ROUND(I98*H98,2)</f>
        <v>0</v>
      </c>
      <c r="BL98" s="18" t="s">
        <v>577</v>
      </c>
      <c r="BM98" s="224" t="s">
        <v>599</v>
      </c>
    </row>
    <row r="99" s="2" customFormat="1">
      <c r="A99" s="39"/>
      <c r="B99" s="40"/>
      <c r="C99" s="41"/>
      <c r="D99" s="226" t="s">
        <v>136</v>
      </c>
      <c r="E99" s="41"/>
      <c r="F99" s="227" t="s">
        <v>598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136</v>
      </c>
      <c r="AU99" s="18" t="s">
        <v>83</v>
      </c>
    </row>
    <row r="100" s="2" customFormat="1">
      <c r="A100" s="39"/>
      <c r="B100" s="40"/>
      <c r="C100" s="41"/>
      <c r="D100" s="226" t="s">
        <v>245</v>
      </c>
      <c r="E100" s="41"/>
      <c r="F100" s="275" t="s">
        <v>600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245</v>
      </c>
      <c r="AU100" s="18" t="s">
        <v>83</v>
      </c>
    </row>
    <row r="101" s="2" customFormat="1" ht="66.75" customHeight="1">
      <c r="A101" s="39"/>
      <c r="B101" s="40"/>
      <c r="C101" s="213" t="s">
        <v>201</v>
      </c>
      <c r="D101" s="213" t="s">
        <v>129</v>
      </c>
      <c r="E101" s="214" t="s">
        <v>516</v>
      </c>
      <c r="F101" s="215" t="s">
        <v>601</v>
      </c>
      <c r="G101" s="216" t="s">
        <v>576</v>
      </c>
      <c r="H101" s="217">
        <v>1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46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577</v>
      </c>
      <c r="AT101" s="224" t="s">
        <v>129</v>
      </c>
      <c r="AU101" s="224" t="s">
        <v>83</v>
      </c>
      <c r="AY101" s="18" t="s">
        <v>127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83</v>
      </c>
      <c r="BK101" s="225">
        <f>ROUND(I101*H101,2)</f>
        <v>0</v>
      </c>
      <c r="BL101" s="18" t="s">
        <v>577</v>
      </c>
      <c r="BM101" s="224" t="s">
        <v>602</v>
      </c>
    </row>
    <row r="102" s="2" customFormat="1">
      <c r="A102" s="39"/>
      <c r="B102" s="40"/>
      <c r="C102" s="41"/>
      <c r="D102" s="226" t="s">
        <v>136</v>
      </c>
      <c r="E102" s="41"/>
      <c r="F102" s="227" t="s">
        <v>601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136</v>
      </c>
      <c r="AU102" s="18" t="s">
        <v>83</v>
      </c>
    </row>
    <row r="103" s="14" customFormat="1">
      <c r="A103" s="14"/>
      <c r="B103" s="243"/>
      <c r="C103" s="244"/>
      <c r="D103" s="226" t="s">
        <v>140</v>
      </c>
      <c r="E103" s="245" t="s">
        <v>19</v>
      </c>
      <c r="F103" s="246" t="s">
        <v>83</v>
      </c>
      <c r="G103" s="244"/>
      <c r="H103" s="247">
        <v>1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140</v>
      </c>
      <c r="AU103" s="253" t="s">
        <v>83</v>
      </c>
      <c r="AV103" s="14" t="s">
        <v>85</v>
      </c>
      <c r="AW103" s="14" t="s">
        <v>37</v>
      </c>
      <c r="AX103" s="14" t="s">
        <v>83</v>
      </c>
      <c r="AY103" s="253" t="s">
        <v>127</v>
      </c>
    </row>
    <row r="104" s="2" customFormat="1" ht="66.75" customHeight="1">
      <c r="A104" s="39"/>
      <c r="B104" s="40"/>
      <c r="C104" s="213" t="s">
        <v>208</v>
      </c>
      <c r="D104" s="213" t="s">
        <v>129</v>
      </c>
      <c r="E104" s="214" t="s">
        <v>519</v>
      </c>
      <c r="F104" s="215" t="s">
        <v>603</v>
      </c>
      <c r="G104" s="216" t="s">
        <v>576</v>
      </c>
      <c r="H104" s="217">
        <v>1</v>
      </c>
      <c r="I104" s="218"/>
      <c r="J104" s="219">
        <f>ROUND(I104*H104,2)</f>
        <v>0</v>
      </c>
      <c r="K104" s="215" t="s">
        <v>19</v>
      </c>
      <c r="L104" s="45"/>
      <c r="M104" s="220" t="s">
        <v>19</v>
      </c>
      <c r="N104" s="221" t="s">
        <v>46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577</v>
      </c>
      <c r="AT104" s="224" t="s">
        <v>129</v>
      </c>
      <c r="AU104" s="224" t="s">
        <v>83</v>
      </c>
      <c r="AY104" s="18" t="s">
        <v>127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83</v>
      </c>
      <c r="BK104" s="225">
        <f>ROUND(I104*H104,2)</f>
        <v>0</v>
      </c>
      <c r="BL104" s="18" t="s">
        <v>577</v>
      </c>
      <c r="BM104" s="224" t="s">
        <v>604</v>
      </c>
    </row>
    <row r="105" s="2" customFormat="1">
      <c r="A105" s="39"/>
      <c r="B105" s="40"/>
      <c r="C105" s="41"/>
      <c r="D105" s="226" t="s">
        <v>136</v>
      </c>
      <c r="E105" s="41"/>
      <c r="F105" s="227" t="s">
        <v>605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136</v>
      </c>
      <c r="AU105" s="18" t="s">
        <v>83</v>
      </c>
    </row>
    <row r="106" s="14" customFormat="1">
      <c r="A106" s="14"/>
      <c r="B106" s="243"/>
      <c r="C106" s="244"/>
      <c r="D106" s="226" t="s">
        <v>140</v>
      </c>
      <c r="E106" s="245" t="s">
        <v>19</v>
      </c>
      <c r="F106" s="246" t="s">
        <v>83</v>
      </c>
      <c r="G106" s="244"/>
      <c r="H106" s="247">
        <v>1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140</v>
      </c>
      <c r="AU106" s="253" t="s">
        <v>83</v>
      </c>
      <c r="AV106" s="14" t="s">
        <v>85</v>
      </c>
      <c r="AW106" s="14" t="s">
        <v>37</v>
      </c>
      <c r="AX106" s="14" t="s">
        <v>83</v>
      </c>
      <c r="AY106" s="253" t="s">
        <v>127</v>
      </c>
    </row>
    <row r="107" s="2" customFormat="1" ht="49.05" customHeight="1">
      <c r="A107" s="39"/>
      <c r="B107" s="40"/>
      <c r="C107" s="213" t="s">
        <v>218</v>
      </c>
      <c r="D107" s="213" t="s">
        <v>129</v>
      </c>
      <c r="E107" s="214" t="s">
        <v>606</v>
      </c>
      <c r="F107" s="215" t="s">
        <v>607</v>
      </c>
      <c r="G107" s="216" t="s">
        <v>576</v>
      </c>
      <c r="H107" s="217">
        <v>1</v>
      </c>
      <c r="I107" s="218"/>
      <c r="J107" s="219">
        <f>ROUND(I107*H107,2)</f>
        <v>0</v>
      </c>
      <c r="K107" s="215" t="s">
        <v>19</v>
      </c>
      <c r="L107" s="45"/>
      <c r="M107" s="220" t="s">
        <v>19</v>
      </c>
      <c r="N107" s="221" t="s">
        <v>46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577</v>
      </c>
      <c r="AT107" s="224" t="s">
        <v>129</v>
      </c>
      <c r="AU107" s="224" t="s">
        <v>83</v>
      </c>
      <c r="AY107" s="18" t="s">
        <v>127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83</v>
      </c>
      <c r="BK107" s="225">
        <f>ROUND(I107*H107,2)</f>
        <v>0</v>
      </c>
      <c r="BL107" s="18" t="s">
        <v>577</v>
      </c>
      <c r="BM107" s="224" t="s">
        <v>608</v>
      </c>
    </row>
    <row r="108" s="2" customFormat="1">
      <c r="A108" s="39"/>
      <c r="B108" s="40"/>
      <c r="C108" s="41"/>
      <c r="D108" s="226" t="s">
        <v>136</v>
      </c>
      <c r="E108" s="41"/>
      <c r="F108" s="227" t="s">
        <v>609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136</v>
      </c>
      <c r="AU108" s="18" t="s">
        <v>83</v>
      </c>
    </row>
    <row r="109" s="2" customFormat="1" ht="55.5" customHeight="1">
      <c r="A109" s="39"/>
      <c r="B109" s="40"/>
      <c r="C109" s="213" t="s">
        <v>225</v>
      </c>
      <c r="D109" s="213" t="s">
        <v>129</v>
      </c>
      <c r="E109" s="214" t="s">
        <v>610</v>
      </c>
      <c r="F109" s="215" t="s">
        <v>611</v>
      </c>
      <c r="G109" s="216" t="s">
        <v>576</v>
      </c>
      <c r="H109" s="217">
        <v>1</v>
      </c>
      <c r="I109" s="218"/>
      <c r="J109" s="219">
        <f>ROUND(I109*H109,2)</f>
        <v>0</v>
      </c>
      <c r="K109" s="215" t="s">
        <v>19</v>
      </c>
      <c r="L109" s="45"/>
      <c r="M109" s="220" t="s">
        <v>19</v>
      </c>
      <c r="N109" s="221" t="s">
        <v>46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577</v>
      </c>
      <c r="AT109" s="224" t="s">
        <v>129</v>
      </c>
      <c r="AU109" s="224" t="s">
        <v>83</v>
      </c>
      <c r="AY109" s="18" t="s">
        <v>127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83</v>
      </c>
      <c r="BK109" s="225">
        <f>ROUND(I109*H109,2)</f>
        <v>0</v>
      </c>
      <c r="BL109" s="18" t="s">
        <v>577</v>
      </c>
      <c r="BM109" s="224" t="s">
        <v>612</v>
      </c>
    </row>
    <row r="110" s="2" customFormat="1">
      <c r="A110" s="39"/>
      <c r="B110" s="40"/>
      <c r="C110" s="41"/>
      <c r="D110" s="226" t="s">
        <v>136</v>
      </c>
      <c r="E110" s="41"/>
      <c r="F110" s="227" t="s">
        <v>613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136</v>
      </c>
      <c r="AU110" s="18" t="s">
        <v>83</v>
      </c>
    </row>
    <row r="111" s="2" customFormat="1">
      <c r="A111" s="39"/>
      <c r="B111" s="40"/>
      <c r="C111" s="41"/>
      <c r="D111" s="226" t="s">
        <v>245</v>
      </c>
      <c r="E111" s="41"/>
      <c r="F111" s="275" t="s">
        <v>614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245</v>
      </c>
      <c r="AU111" s="18" t="s">
        <v>83</v>
      </c>
    </row>
    <row r="112" s="2" customFormat="1" ht="24.15" customHeight="1">
      <c r="A112" s="39"/>
      <c r="B112" s="40"/>
      <c r="C112" s="213" t="s">
        <v>232</v>
      </c>
      <c r="D112" s="213" t="s">
        <v>129</v>
      </c>
      <c r="E112" s="214" t="s">
        <v>615</v>
      </c>
      <c r="F112" s="215" t="s">
        <v>616</v>
      </c>
      <c r="G112" s="216" t="s">
        <v>576</v>
      </c>
      <c r="H112" s="217">
        <v>1</v>
      </c>
      <c r="I112" s="218"/>
      <c r="J112" s="219">
        <f>ROUND(I112*H112,2)</f>
        <v>0</v>
      </c>
      <c r="K112" s="215" t="s">
        <v>19</v>
      </c>
      <c r="L112" s="45"/>
      <c r="M112" s="220" t="s">
        <v>19</v>
      </c>
      <c r="N112" s="221" t="s">
        <v>46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577</v>
      </c>
      <c r="AT112" s="224" t="s">
        <v>129</v>
      </c>
      <c r="AU112" s="224" t="s">
        <v>83</v>
      </c>
      <c r="AY112" s="18" t="s">
        <v>127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83</v>
      </c>
      <c r="BK112" s="225">
        <f>ROUND(I112*H112,2)</f>
        <v>0</v>
      </c>
      <c r="BL112" s="18" t="s">
        <v>577</v>
      </c>
      <c r="BM112" s="224" t="s">
        <v>617</v>
      </c>
    </row>
    <row r="113" s="2" customFormat="1">
      <c r="A113" s="39"/>
      <c r="B113" s="40"/>
      <c r="C113" s="41"/>
      <c r="D113" s="226" t="s">
        <v>136</v>
      </c>
      <c r="E113" s="41"/>
      <c r="F113" s="227" t="s">
        <v>616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136</v>
      </c>
      <c r="AU113" s="18" t="s">
        <v>83</v>
      </c>
    </row>
    <row r="114" s="2" customFormat="1">
      <c r="A114" s="39"/>
      <c r="B114" s="40"/>
      <c r="C114" s="41"/>
      <c r="D114" s="226" t="s">
        <v>245</v>
      </c>
      <c r="E114" s="41"/>
      <c r="F114" s="275" t="s">
        <v>618</v>
      </c>
      <c r="G114" s="41"/>
      <c r="H114" s="41"/>
      <c r="I114" s="228"/>
      <c r="J114" s="41"/>
      <c r="K114" s="41"/>
      <c r="L114" s="45"/>
      <c r="M114" s="276"/>
      <c r="N114" s="277"/>
      <c r="O114" s="278"/>
      <c r="P114" s="278"/>
      <c r="Q114" s="278"/>
      <c r="R114" s="278"/>
      <c r="S114" s="278"/>
      <c r="T114" s="27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245</v>
      </c>
      <c r="AU114" s="18" t="s">
        <v>83</v>
      </c>
    </row>
    <row r="115" s="2" customFormat="1" ht="6.96" customHeight="1">
      <c r="A115" s="39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45"/>
      <c r="M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</sheetData>
  <sheetProtection sheet="1" autoFilter="0" formatColumns="0" formatRows="0" objects="1" scenarios="1" spinCount="100000" saltValue="uM7CPUeCNopQCHmI2wZsLqoTLl6EJHOyoL3YVT++2sKLOsOzdPkrVjwL5A9b6h2cAkitIgwOB39BT25bkpPhXg==" hashValue="aSrfGpb6kWstTpDVG+GxEUDN11StPv1C1GjfiywrgvNgSgpQPZjc3pL27FffuZccfkaNAghHfASmSPV0XPfBUA==" algorithmName="SHA-512" password="CC35"/>
  <autoFilter ref="C79:K114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6" customFormat="1" ht="45" customHeight="1">
      <c r="B3" s="287"/>
      <c r="C3" s="288" t="s">
        <v>619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620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621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622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623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624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625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626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627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628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629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82</v>
      </c>
      <c r="F18" s="294" t="s">
        <v>630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631</v>
      </c>
      <c r="F19" s="294" t="s">
        <v>632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633</v>
      </c>
      <c r="F20" s="294" t="s">
        <v>634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635</v>
      </c>
      <c r="F21" s="294" t="s">
        <v>636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637</v>
      </c>
      <c r="F22" s="294" t="s">
        <v>638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91</v>
      </c>
      <c r="F23" s="294" t="s">
        <v>639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640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641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642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643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644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645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646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647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648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113</v>
      </c>
      <c r="F36" s="294"/>
      <c r="G36" s="294" t="s">
        <v>649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650</v>
      </c>
      <c r="F37" s="294"/>
      <c r="G37" s="294" t="s">
        <v>651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56</v>
      </c>
      <c r="F38" s="294"/>
      <c r="G38" s="294" t="s">
        <v>652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57</v>
      </c>
      <c r="F39" s="294"/>
      <c r="G39" s="294" t="s">
        <v>653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114</v>
      </c>
      <c r="F40" s="294"/>
      <c r="G40" s="294" t="s">
        <v>654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115</v>
      </c>
      <c r="F41" s="294"/>
      <c r="G41" s="294" t="s">
        <v>655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656</v>
      </c>
      <c r="F42" s="294"/>
      <c r="G42" s="294" t="s">
        <v>657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658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659</v>
      </c>
      <c r="F44" s="294"/>
      <c r="G44" s="294" t="s">
        <v>660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117</v>
      </c>
      <c r="F45" s="294"/>
      <c r="G45" s="294" t="s">
        <v>661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662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663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664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665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666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667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668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669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670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671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672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673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674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675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676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677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678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679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680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681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682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683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684</v>
      </c>
      <c r="D76" s="312"/>
      <c r="E76" s="312"/>
      <c r="F76" s="312" t="s">
        <v>685</v>
      </c>
      <c r="G76" s="313"/>
      <c r="H76" s="312" t="s">
        <v>57</v>
      </c>
      <c r="I76" s="312" t="s">
        <v>60</v>
      </c>
      <c r="J76" s="312" t="s">
        <v>686</v>
      </c>
      <c r="K76" s="311"/>
    </row>
    <row r="77" s="1" customFormat="1" ht="17.25" customHeight="1">
      <c r="B77" s="309"/>
      <c r="C77" s="314" t="s">
        <v>687</v>
      </c>
      <c r="D77" s="314"/>
      <c r="E77" s="314"/>
      <c r="F77" s="315" t="s">
        <v>688</v>
      </c>
      <c r="G77" s="316"/>
      <c r="H77" s="314"/>
      <c r="I77" s="314"/>
      <c r="J77" s="314" t="s">
        <v>689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56</v>
      </c>
      <c r="D79" s="319"/>
      <c r="E79" s="319"/>
      <c r="F79" s="320" t="s">
        <v>690</v>
      </c>
      <c r="G79" s="321"/>
      <c r="H79" s="297" t="s">
        <v>691</v>
      </c>
      <c r="I79" s="297" t="s">
        <v>692</v>
      </c>
      <c r="J79" s="297">
        <v>20</v>
      </c>
      <c r="K79" s="311"/>
    </row>
    <row r="80" s="1" customFormat="1" ht="15" customHeight="1">
      <c r="B80" s="309"/>
      <c r="C80" s="297" t="s">
        <v>693</v>
      </c>
      <c r="D80" s="297"/>
      <c r="E80" s="297"/>
      <c r="F80" s="320" t="s">
        <v>690</v>
      </c>
      <c r="G80" s="321"/>
      <c r="H80" s="297" t="s">
        <v>694</v>
      </c>
      <c r="I80" s="297" t="s">
        <v>692</v>
      </c>
      <c r="J80" s="297">
        <v>120</v>
      </c>
      <c r="K80" s="311"/>
    </row>
    <row r="81" s="1" customFormat="1" ht="15" customHeight="1">
      <c r="B81" s="322"/>
      <c r="C81" s="297" t="s">
        <v>695</v>
      </c>
      <c r="D81" s="297"/>
      <c r="E81" s="297"/>
      <c r="F81" s="320" t="s">
        <v>696</v>
      </c>
      <c r="G81" s="321"/>
      <c r="H81" s="297" t="s">
        <v>697</v>
      </c>
      <c r="I81" s="297" t="s">
        <v>692</v>
      </c>
      <c r="J81" s="297">
        <v>50</v>
      </c>
      <c r="K81" s="311"/>
    </row>
    <row r="82" s="1" customFormat="1" ht="15" customHeight="1">
      <c r="B82" s="322"/>
      <c r="C82" s="297" t="s">
        <v>698</v>
      </c>
      <c r="D82" s="297"/>
      <c r="E82" s="297"/>
      <c r="F82" s="320" t="s">
        <v>690</v>
      </c>
      <c r="G82" s="321"/>
      <c r="H82" s="297" t="s">
        <v>699</v>
      </c>
      <c r="I82" s="297" t="s">
        <v>700</v>
      </c>
      <c r="J82" s="297"/>
      <c r="K82" s="311"/>
    </row>
    <row r="83" s="1" customFormat="1" ht="15" customHeight="1">
      <c r="B83" s="322"/>
      <c r="C83" s="323" t="s">
        <v>701</v>
      </c>
      <c r="D83" s="323"/>
      <c r="E83" s="323"/>
      <c r="F83" s="324" t="s">
        <v>696</v>
      </c>
      <c r="G83" s="323"/>
      <c r="H83" s="323" t="s">
        <v>702</v>
      </c>
      <c r="I83" s="323" t="s">
        <v>692</v>
      </c>
      <c r="J83" s="323">
        <v>15</v>
      </c>
      <c r="K83" s="311"/>
    </row>
    <row r="84" s="1" customFormat="1" ht="15" customHeight="1">
      <c r="B84" s="322"/>
      <c r="C84" s="323" t="s">
        <v>703</v>
      </c>
      <c r="D84" s="323"/>
      <c r="E84" s="323"/>
      <c r="F84" s="324" t="s">
        <v>696</v>
      </c>
      <c r="G84" s="323"/>
      <c r="H84" s="323" t="s">
        <v>704</v>
      </c>
      <c r="I84" s="323" t="s">
        <v>692</v>
      </c>
      <c r="J84" s="323">
        <v>15</v>
      </c>
      <c r="K84" s="311"/>
    </row>
    <row r="85" s="1" customFormat="1" ht="15" customHeight="1">
      <c r="B85" s="322"/>
      <c r="C85" s="323" t="s">
        <v>705</v>
      </c>
      <c r="D85" s="323"/>
      <c r="E85" s="323"/>
      <c r="F85" s="324" t="s">
        <v>696</v>
      </c>
      <c r="G85" s="323"/>
      <c r="H85" s="323" t="s">
        <v>706</v>
      </c>
      <c r="I85" s="323" t="s">
        <v>692</v>
      </c>
      <c r="J85" s="323">
        <v>20</v>
      </c>
      <c r="K85" s="311"/>
    </row>
    <row r="86" s="1" customFormat="1" ht="15" customHeight="1">
      <c r="B86" s="322"/>
      <c r="C86" s="323" t="s">
        <v>707</v>
      </c>
      <c r="D86" s="323"/>
      <c r="E86" s="323"/>
      <c r="F86" s="324" t="s">
        <v>696</v>
      </c>
      <c r="G86" s="323"/>
      <c r="H86" s="323" t="s">
        <v>708</v>
      </c>
      <c r="I86" s="323" t="s">
        <v>692</v>
      </c>
      <c r="J86" s="323">
        <v>20</v>
      </c>
      <c r="K86" s="311"/>
    </row>
    <row r="87" s="1" customFormat="1" ht="15" customHeight="1">
      <c r="B87" s="322"/>
      <c r="C87" s="297" t="s">
        <v>709</v>
      </c>
      <c r="D87" s="297"/>
      <c r="E87" s="297"/>
      <c r="F87" s="320" t="s">
        <v>696</v>
      </c>
      <c r="G87" s="321"/>
      <c r="H87" s="297" t="s">
        <v>710</v>
      </c>
      <c r="I87" s="297" t="s">
        <v>692</v>
      </c>
      <c r="J87" s="297">
        <v>50</v>
      </c>
      <c r="K87" s="311"/>
    </row>
    <row r="88" s="1" customFormat="1" ht="15" customHeight="1">
      <c r="B88" s="322"/>
      <c r="C88" s="297" t="s">
        <v>711</v>
      </c>
      <c r="D88" s="297"/>
      <c r="E88" s="297"/>
      <c r="F88" s="320" t="s">
        <v>696</v>
      </c>
      <c r="G88" s="321"/>
      <c r="H88" s="297" t="s">
        <v>712</v>
      </c>
      <c r="I88" s="297" t="s">
        <v>692</v>
      </c>
      <c r="J88" s="297">
        <v>20</v>
      </c>
      <c r="K88" s="311"/>
    </row>
    <row r="89" s="1" customFormat="1" ht="15" customHeight="1">
      <c r="B89" s="322"/>
      <c r="C89" s="297" t="s">
        <v>713</v>
      </c>
      <c r="D89" s="297"/>
      <c r="E89" s="297"/>
      <c r="F89" s="320" t="s">
        <v>696</v>
      </c>
      <c r="G89" s="321"/>
      <c r="H89" s="297" t="s">
        <v>714</v>
      </c>
      <c r="I89" s="297" t="s">
        <v>692</v>
      </c>
      <c r="J89" s="297">
        <v>20</v>
      </c>
      <c r="K89" s="311"/>
    </row>
    <row r="90" s="1" customFormat="1" ht="15" customHeight="1">
      <c r="B90" s="322"/>
      <c r="C90" s="297" t="s">
        <v>715</v>
      </c>
      <c r="D90" s="297"/>
      <c r="E90" s="297"/>
      <c r="F90" s="320" t="s">
        <v>696</v>
      </c>
      <c r="G90" s="321"/>
      <c r="H90" s="297" t="s">
        <v>716</v>
      </c>
      <c r="I90" s="297" t="s">
        <v>692</v>
      </c>
      <c r="J90" s="297">
        <v>50</v>
      </c>
      <c r="K90" s="311"/>
    </row>
    <row r="91" s="1" customFormat="1" ht="15" customHeight="1">
      <c r="B91" s="322"/>
      <c r="C91" s="297" t="s">
        <v>717</v>
      </c>
      <c r="D91" s="297"/>
      <c r="E91" s="297"/>
      <c r="F91" s="320" t="s">
        <v>696</v>
      </c>
      <c r="G91" s="321"/>
      <c r="H91" s="297" t="s">
        <v>717</v>
      </c>
      <c r="I91" s="297" t="s">
        <v>692</v>
      </c>
      <c r="J91" s="297">
        <v>50</v>
      </c>
      <c r="K91" s="311"/>
    </row>
    <row r="92" s="1" customFormat="1" ht="15" customHeight="1">
      <c r="B92" s="322"/>
      <c r="C92" s="297" t="s">
        <v>718</v>
      </c>
      <c r="D92" s="297"/>
      <c r="E92" s="297"/>
      <c r="F92" s="320" t="s">
        <v>696</v>
      </c>
      <c r="G92" s="321"/>
      <c r="H92" s="297" t="s">
        <v>719</v>
      </c>
      <c r="I92" s="297" t="s">
        <v>692</v>
      </c>
      <c r="J92" s="297">
        <v>255</v>
      </c>
      <c r="K92" s="311"/>
    </row>
    <row r="93" s="1" customFormat="1" ht="15" customHeight="1">
      <c r="B93" s="322"/>
      <c r="C93" s="297" t="s">
        <v>720</v>
      </c>
      <c r="D93" s="297"/>
      <c r="E93" s="297"/>
      <c r="F93" s="320" t="s">
        <v>690</v>
      </c>
      <c r="G93" s="321"/>
      <c r="H93" s="297" t="s">
        <v>721</v>
      </c>
      <c r="I93" s="297" t="s">
        <v>722</v>
      </c>
      <c r="J93" s="297"/>
      <c r="K93" s="311"/>
    </row>
    <row r="94" s="1" customFormat="1" ht="15" customHeight="1">
      <c r="B94" s="322"/>
      <c r="C94" s="297" t="s">
        <v>723</v>
      </c>
      <c r="D94" s="297"/>
      <c r="E94" s="297"/>
      <c r="F94" s="320" t="s">
        <v>690</v>
      </c>
      <c r="G94" s="321"/>
      <c r="H94" s="297" t="s">
        <v>724</v>
      </c>
      <c r="I94" s="297" t="s">
        <v>725</v>
      </c>
      <c r="J94" s="297"/>
      <c r="K94" s="311"/>
    </row>
    <row r="95" s="1" customFormat="1" ht="15" customHeight="1">
      <c r="B95" s="322"/>
      <c r="C95" s="297" t="s">
        <v>726</v>
      </c>
      <c r="D95" s="297"/>
      <c r="E95" s="297"/>
      <c r="F95" s="320" t="s">
        <v>690</v>
      </c>
      <c r="G95" s="321"/>
      <c r="H95" s="297" t="s">
        <v>726</v>
      </c>
      <c r="I95" s="297" t="s">
        <v>725</v>
      </c>
      <c r="J95" s="297"/>
      <c r="K95" s="311"/>
    </row>
    <row r="96" s="1" customFormat="1" ht="15" customHeight="1">
      <c r="B96" s="322"/>
      <c r="C96" s="297" t="s">
        <v>41</v>
      </c>
      <c r="D96" s="297"/>
      <c r="E96" s="297"/>
      <c r="F96" s="320" t="s">
        <v>690</v>
      </c>
      <c r="G96" s="321"/>
      <c r="H96" s="297" t="s">
        <v>727</v>
      </c>
      <c r="I96" s="297" t="s">
        <v>725</v>
      </c>
      <c r="J96" s="297"/>
      <c r="K96" s="311"/>
    </row>
    <row r="97" s="1" customFormat="1" ht="15" customHeight="1">
      <c r="B97" s="322"/>
      <c r="C97" s="297" t="s">
        <v>51</v>
      </c>
      <c r="D97" s="297"/>
      <c r="E97" s="297"/>
      <c r="F97" s="320" t="s">
        <v>690</v>
      </c>
      <c r="G97" s="321"/>
      <c r="H97" s="297" t="s">
        <v>728</v>
      </c>
      <c r="I97" s="297" t="s">
        <v>725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729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684</v>
      </c>
      <c r="D103" s="312"/>
      <c r="E103" s="312"/>
      <c r="F103" s="312" t="s">
        <v>685</v>
      </c>
      <c r="G103" s="313"/>
      <c r="H103" s="312" t="s">
        <v>57</v>
      </c>
      <c r="I103" s="312" t="s">
        <v>60</v>
      </c>
      <c r="J103" s="312" t="s">
        <v>686</v>
      </c>
      <c r="K103" s="311"/>
    </row>
    <row r="104" s="1" customFormat="1" ht="17.25" customHeight="1">
      <c r="B104" s="309"/>
      <c r="C104" s="314" t="s">
        <v>687</v>
      </c>
      <c r="D104" s="314"/>
      <c r="E104" s="314"/>
      <c r="F104" s="315" t="s">
        <v>688</v>
      </c>
      <c r="G104" s="316"/>
      <c r="H104" s="314"/>
      <c r="I104" s="314"/>
      <c r="J104" s="314" t="s">
        <v>689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56</v>
      </c>
      <c r="D106" s="319"/>
      <c r="E106" s="319"/>
      <c r="F106" s="320" t="s">
        <v>690</v>
      </c>
      <c r="G106" s="297"/>
      <c r="H106" s="297" t="s">
        <v>730</v>
      </c>
      <c r="I106" s="297" t="s">
        <v>692</v>
      </c>
      <c r="J106" s="297">
        <v>20</v>
      </c>
      <c r="K106" s="311"/>
    </row>
    <row r="107" s="1" customFormat="1" ht="15" customHeight="1">
      <c r="B107" s="309"/>
      <c r="C107" s="297" t="s">
        <v>693</v>
      </c>
      <c r="D107" s="297"/>
      <c r="E107" s="297"/>
      <c r="F107" s="320" t="s">
        <v>690</v>
      </c>
      <c r="G107" s="297"/>
      <c r="H107" s="297" t="s">
        <v>730</v>
      </c>
      <c r="I107" s="297" t="s">
        <v>692</v>
      </c>
      <c r="J107" s="297">
        <v>120</v>
      </c>
      <c r="K107" s="311"/>
    </row>
    <row r="108" s="1" customFormat="1" ht="15" customHeight="1">
      <c r="B108" s="322"/>
      <c r="C108" s="297" t="s">
        <v>695</v>
      </c>
      <c r="D108" s="297"/>
      <c r="E108" s="297"/>
      <c r="F108" s="320" t="s">
        <v>696</v>
      </c>
      <c r="G108" s="297"/>
      <c r="H108" s="297" t="s">
        <v>730</v>
      </c>
      <c r="I108" s="297" t="s">
        <v>692</v>
      </c>
      <c r="J108" s="297">
        <v>50</v>
      </c>
      <c r="K108" s="311"/>
    </row>
    <row r="109" s="1" customFormat="1" ht="15" customHeight="1">
      <c r="B109" s="322"/>
      <c r="C109" s="297" t="s">
        <v>698</v>
      </c>
      <c r="D109" s="297"/>
      <c r="E109" s="297"/>
      <c r="F109" s="320" t="s">
        <v>690</v>
      </c>
      <c r="G109" s="297"/>
      <c r="H109" s="297" t="s">
        <v>730</v>
      </c>
      <c r="I109" s="297" t="s">
        <v>700</v>
      </c>
      <c r="J109" s="297"/>
      <c r="K109" s="311"/>
    </row>
    <row r="110" s="1" customFormat="1" ht="15" customHeight="1">
      <c r="B110" s="322"/>
      <c r="C110" s="297" t="s">
        <v>709</v>
      </c>
      <c r="D110" s="297"/>
      <c r="E110" s="297"/>
      <c r="F110" s="320" t="s">
        <v>696</v>
      </c>
      <c r="G110" s="297"/>
      <c r="H110" s="297" t="s">
        <v>730</v>
      </c>
      <c r="I110" s="297" t="s">
        <v>692</v>
      </c>
      <c r="J110" s="297">
        <v>50</v>
      </c>
      <c r="K110" s="311"/>
    </row>
    <row r="111" s="1" customFormat="1" ht="15" customHeight="1">
      <c r="B111" s="322"/>
      <c r="C111" s="297" t="s">
        <v>717</v>
      </c>
      <c r="D111" s="297"/>
      <c r="E111" s="297"/>
      <c r="F111" s="320" t="s">
        <v>696</v>
      </c>
      <c r="G111" s="297"/>
      <c r="H111" s="297" t="s">
        <v>730</v>
      </c>
      <c r="I111" s="297" t="s">
        <v>692</v>
      </c>
      <c r="J111" s="297">
        <v>50</v>
      </c>
      <c r="K111" s="311"/>
    </row>
    <row r="112" s="1" customFormat="1" ht="15" customHeight="1">
      <c r="B112" s="322"/>
      <c r="C112" s="297" t="s">
        <v>715</v>
      </c>
      <c r="D112" s="297"/>
      <c r="E112" s="297"/>
      <c r="F112" s="320" t="s">
        <v>696</v>
      </c>
      <c r="G112" s="297"/>
      <c r="H112" s="297" t="s">
        <v>730</v>
      </c>
      <c r="I112" s="297" t="s">
        <v>692</v>
      </c>
      <c r="J112" s="297">
        <v>50</v>
      </c>
      <c r="K112" s="311"/>
    </row>
    <row r="113" s="1" customFormat="1" ht="15" customHeight="1">
      <c r="B113" s="322"/>
      <c r="C113" s="297" t="s">
        <v>56</v>
      </c>
      <c r="D113" s="297"/>
      <c r="E113" s="297"/>
      <c r="F113" s="320" t="s">
        <v>690</v>
      </c>
      <c r="G113" s="297"/>
      <c r="H113" s="297" t="s">
        <v>731</v>
      </c>
      <c r="I113" s="297" t="s">
        <v>692</v>
      </c>
      <c r="J113" s="297">
        <v>20</v>
      </c>
      <c r="K113" s="311"/>
    </row>
    <row r="114" s="1" customFormat="1" ht="15" customHeight="1">
      <c r="B114" s="322"/>
      <c r="C114" s="297" t="s">
        <v>732</v>
      </c>
      <c r="D114" s="297"/>
      <c r="E114" s="297"/>
      <c r="F114" s="320" t="s">
        <v>690</v>
      </c>
      <c r="G114" s="297"/>
      <c r="H114" s="297" t="s">
        <v>733</v>
      </c>
      <c r="I114" s="297" t="s">
        <v>692</v>
      </c>
      <c r="J114" s="297">
        <v>120</v>
      </c>
      <c r="K114" s="311"/>
    </row>
    <row r="115" s="1" customFormat="1" ht="15" customHeight="1">
      <c r="B115" s="322"/>
      <c r="C115" s="297" t="s">
        <v>41</v>
      </c>
      <c r="D115" s="297"/>
      <c r="E115" s="297"/>
      <c r="F115" s="320" t="s">
        <v>690</v>
      </c>
      <c r="G115" s="297"/>
      <c r="H115" s="297" t="s">
        <v>734</v>
      </c>
      <c r="I115" s="297" t="s">
        <v>725</v>
      </c>
      <c r="J115" s="297"/>
      <c r="K115" s="311"/>
    </row>
    <row r="116" s="1" customFormat="1" ht="15" customHeight="1">
      <c r="B116" s="322"/>
      <c r="C116" s="297" t="s">
        <v>51</v>
      </c>
      <c r="D116" s="297"/>
      <c r="E116" s="297"/>
      <c r="F116" s="320" t="s">
        <v>690</v>
      </c>
      <c r="G116" s="297"/>
      <c r="H116" s="297" t="s">
        <v>735</v>
      </c>
      <c r="I116" s="297" t="s">
        <v>725</v>
      </c>
      <c r="J116" s="297"/>
      <c r="K116" s="311"/>
    </row>
    <row r="117" s="1" customFormat="1" ht="15" customHeight="1">
      <c r="B117" s="322"/>
      <c r="C117" s="297" t="s">
        <v>60</v>
      </c>
      <c r="D117" s="297"/>
      <c r="E117" s="297"/>
      <c r="F117" s="320" t="s">
        <v>690</v>
      </c>
      <c r="G117" s="297"/>
      <c r="H117" s="297" t="s">
        <v>736</v>
      </c>
      <c r="I117" s="297" t="s">
        <v>737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738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684</v>
      </c>
      <c r="D123" s="312"/>
      <c r="E123" s="312"/>
      <c r="F123" s="312" t="s">
        <v>685</v>
      </c>
      <c r="G123" s="313"/>
      <c r="H123" s="312" t="s">
        <v>57</v>
      </c>
      <c r="I123" s="312" t="s">
        <v>60</v>
      </c>
      <c r="J123" s="312" t="s">
        <v>686</v>
      </c>
      <c r="K123" s="341"/>
    </row>
    <row r="124" s="1" customFormat="1" ht="17.25" customHeight="1">
      <c r="B124" s="340"/>
      <c r="C124" s="314" t="s">
        <v>687</v>
      </c>
      <c r="D124" s="314"/>
      <c r="E124" s="314"/>
      <c r="F124" s="315" t="s">
        <v>688</v>
      </c>
      <c r="G124" s="316"/>
      <c r="H124" s="314"/>
      <c r="I124" s="314"/>
      <c r="J124" s="314" t="s">
        <v>689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693</v>
      </c>
      <c r="D126" s="319"/>
      <c r="E126" s="319"/>
      <c r="F126" s="320" t="s">
        <v>690</v>
      </c>
      <c r="G126" s="297"/>
      <c r="H126" s="297" t="s">
        <v>730</v>
      </c>
      <c r="I126" s="297" t="s">
        <v>692</v>
      </c>
      <c r="J126" s="297">
        <v>120</v>
      </c>
      <c r="K126" s="345"/>
    </row>
    <row r="127" s="1" customFormat="1" ht="15" customHeight="1">
      <c r="B127" s="342"/>
      <c r="C127" s="297" t="s">
        <v>739</v>
      </c>
      <c r="D127" s="297"/>
      <c r="E127" s="297"/>
      <c r="F127" s="320" t="s">
        <v>690</v>
      </c>
      <c r="G127" s="297"/>
      <c r="H127" s="297" t="s">
        <v>740</v>
      </c>
      <c r="I127" s="297" t="s">
        <v>692</v>
      </c>
      <c r="J127" s="297" t="s">
        <v>741</v>
      </c>
      <c r="K127" s="345"/>
    </row>
    <row r="128" s="1" customFormat="1" ht="15" customHeight="1">
      <c r="B128" s="342"/>
      <c r="C128" s="297" t="s">
        <v>91</v>
      </c>
      <c r="D128" s="297"/>
      <c r="E128" s="297"/>
      <c r="F128" s="320" t="s">
        <v>690</v>
      </c>
      <c r="G128" s="297"/>
      <c r="H128" s="297" t="s">
        <v>742</v>
      </c>
      <c r="I128" s="297" t="s">
        <v>692</v>
      </c>
      <c r="J128" s="297" t="s">
        <v>741</v>
      </c>
      <c r="K128" s="345"/>
    </row>
    <row r="129" s="1" customFormat="1" ht="15" customHeight="1">
      <c r="B129" s="342"/>
      <c r="C129" s="297" t="s">
        <v>701</v>
      </c>
      <c r="D129" s="297"/>
      <c r="E129" s="297"/>
      <c r="F129" s="320" t="s">
        <v>696</v>
      </c>
      <c r="G129" s="297"/>
      <c r="H129" s="297" t="s">
        <v>702</v>
      </c>
      <c r="I129" s="297" t="s">
        <v>692</v>
      </c>
      <c r="J129" s="297">
        <v>15</v>
      </c>
      <c r="K129" s="345"/>
    </row>
    <row r="130" s="1" customFormat="1" ht="15" customHeight="1">
      <c r="B130" s="342"/>
      <c r="C130" s="323" t="s">
        <v>703</v>
      </c>
      <c r="D130" s="323"/>
      <c r="E130" s="323"/>
      <c r="F130" s="324" t="s">
        <v>696</v>
      </c>
      <c r="G130" s="323"/>
      <c r="H130" s="323" t="s">
        <v>704</v>
      </c>
      <c r="I130" s="323" t="s">
        <v>692</v>
      </c>
      <c r="J130" s="323">
        <v>15</v>
      </c>
      <c r="K130" s="345"/>
    </row>
    <row r="131" s="1" customFormat="1" ht="15" customHeight="1">
      <c r="B131" s="342"/>
      <c r="C131" s="323" t="s">
        <v>705</v>
      </c>
      <c r="D131" s="323"/>
      <c r="E131" s="323"/>
      <c r="F131" s="324" t="s">
        <v>696</v>
      </c>
      <c r="G131" s="323"/>
      <c r="H131" s="323" t="s">
        <v>706</v>
      </c>
      <c r="I131" s="323" t="s">
        <v>692</v>
      </c>
      <c r="J131" s="323">
        <v>20</v>
      </c>
      <c r="K131" s="345"/>
    </row>
    <row r="132" s="1" customFormat="1" ht="15" customHeight="1">
      <c r="B132" s="342"/>
      <c r="C132" s="323" t="s">
        <v>707</v>
      </c>
      <c r="D132" s="323"/>
      <c r="E132" s="323"/>
      <c r="F132" s="324" t="s">
        <v>696</v>
      </c>
      <c r="G132" s="323"/>
      <c r="H132" s="323" t="s">
        <v>708</v>
      </c>
      <c r="I132" s="323" t="s">
        <v>692</v>
      </c>
      <c r="J132" s="323">
        <v>20</v>
      </c>
      <c r="K132" s="345"/>
    </row>
    <row r="133" s="1" customFormat="1" ht="15" customHeight="1">
      <c r="B133" s="342"/>
      <c r="C133" s="297" t="s">
        <v>695</v>
      </c>
      <c r="D133" s="297"/>
      <c r="E133" s="297"/>
      <c r="F133" s="320" t="s">
        <v>696</v>
      </c>
      <c r="G133" s="297"/>
      <c r="H133" s="297" t="s">
        <v>730</v>
      </c>
      <c r="I133" s="297" t="s">
        <v>692</v>
      </c>
      <c r="J133" s="297">
        <v>50</v>
      </c>
      <c r="K133" s="345"/>
    </row>
    <row r="134" s="1" customFormat="1" ht="15" customHeight="1">
      <c r="B134" s="342"/>
      <c r="C134" s="297" t="s">
        <v>709</v>
      </c>
      <c r="D134" s="297"/>
      <c r="E134" s="297"/>
      <c r="F134" s="320" t="s">
        <v>696</v>
      </c>
      <c r="G134" s="297"/>
      <c r="H134" s="297" t="s">
        <v>730</v>
      </c>
      <c r="I134" s="297" t="s">
        <v>692</v>
      </c>
      <c r="J134" s="297">
        <v>50</v>
      </c>
      <c r="K134" s="345"/>
    </row>
    <row r="135" s="1" customFormat="1" ht="15" customHeight="1">
      <c r="B135" s="342"/>
      <c r="C135" s="297" t="s">
        <v>715</v>
      </c>
      <c r="D135" s="297"/>
      <c r="E135" s="297"/>
      <c r="F135" s="320" t="s">
        <v>696</v>
      </c>
      <c r="G135" s="297"/>
      <c r="H135" s="297" t="s">
        <v>730</v>
      </c>
      <c r="I135" s="297" t="s">
        <v>692</v>
      </c>
      <c r="J135" s="297">
        <v>50</v>
      </c>
      <c r="K135" s="345"/>
    </row>
    <row r="136" s="1" customFormat="1" ht="15" customHeight="1">
      <c r="B136" s="342"/>
      <c r="C136" s="297" t="s">
        <v>717</v>
      </c>
      <c r="D136" s="297"/>
      <c r="E136" s="297"/>
      <c r="F136" s="320" t="s">
        <v>696</v>
      </c>
      <c r="G136" s="297"/>
      <c r="H136" s="297" t="s">
        <v>730</v>
      </c>
      <c r="I136" s="297" t="s">
        <v>692</v>
      </c>
      <c r="J136" s="297">
        <v>50</v>
      </c>
      <c r="K136" s="345"/>
    </row>
    <row r="137" s="1" customFormat="1" ht="15" customHeight="1">
      <c r="B137" s="342"/>
      <c r="C137" s="297" t="s">
        <v>718</v>
      </c>
      <c r="D137" s="297"/>
      <c r="E137" s="297"/>
      <c r="F137" s="320" t="s">
        <v>696</v>
      </c>
      <c r="G137" s="297"/>
      <c r="H137" s="297" t="s">
        <v>743</v>
      </c>
      <c r="I137" s="297" t="s">
        <v>692</v>
      </c>
      <c r="J137" s="297">
        <v>255</v>
      </c>
      <c r="K137" s="345"/>
    </row>
    <row r="138" s="1" customFormat="1" ht="15" customHeight="1">
      <c r="B138" s="342"/>
      <c r="C138" s="297" t="s">
        <v>720</v>
      </c>
      <c r="D138" s="297"/>
      <c r="E138" s="297"/>
      <c r="F138" s="320" t="s">
        <v>690</v>
      </c>
      <c r="G138" s="297"/>
      <c r="H138" s="297" t="s">
        <v>744</v>
      </c>
      <c r="I138" s="297" t="s">
        <v>722</v>
      </c>
      <c r="J138" s="297"/>
      <c r="K138" s="345"/>
    </row>
    <row r="139" s="1" customFormat="1" ht="15" customHeight="1">
      <c r="B139" s="342"/>
      <c r="C139" s="297" t="s">
        <v>723</v>
      </c>
      <c r="D139" s="297"/>
      <c r="E139" s="297"/>
      <c r="F139" s="320" t="s">
        <v>690</v>
      </c>
      <c r="G139" s="297"/>
      <c r="H139" s="297" t="s">
        <v>745</v>
      </c>
      <c r="I139" s="297" t="s">
        <v>725</v>
      </c>
      <c r="J139" s="297"/>
      <c r="K139" s="345"/>
    </row>
    <row r="140" s="1" customFormat="1" ht="15" customHeight="1">
      <c r="B140" s="342"/>
      <c r="C140" s="297" t="s">
        <v>726</v>
      </c>
      <c r="D140" s="297"/>
      <c r="E140" s="297"/>
      <c r="F140" s="320" t="s">
        <v>690</v>
      </c>
      <c r="G140" s="297"/>
      <c r="H140" s="297" t="s">
        <v>726</v>
      </c>
      <c r="I140" s="297" t="s">
        <v>725</v>
      </c>
      <c r="J140" s="297"/>
      <c r="K140" s="345"/>
    </row>
    <row r="141" s="1" customFormat="1" ht="15" customHeight="1">
      <c r="B141" s="342"/>
      <c r="C141" s="297" t="s">
        <v>41</v>
      </c>
      <c r="D141" s="297"/>
      <c r="E141" s="297"/>
      <c r="F141" s="320" t="s">
        <v>690</v>
      </c>
      <c r="G141" s="297"/>
      <c r="H141" s="297" t="s">
        <v>746</v>
      </c>
      <c r="I141" s="297" t="s">
        <v>725</v>
      </c>
      <c r="J141" s="297"/>
      <c r="K141" s="345"/>
    </row>
    <row r="142" s="1" customFormat="1" ht="15" customHeight="1">
      <c r="B142" s="342"/>
      <c r="C142" s="297" t="s">
        <v>747</v>
      </c>
      <c r="D142" s="297"/>
      <c r="E142" s="297"/>
      <c r="F142" s="320" t="s">
        <v>690</v>
      </c>
      <c r="G142" s="297"/>
      <c r="H142" s="297" t="s">
        <v>748</v>
      </c>
      <c r="I142" s="297" t="s">
        <v>725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749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684</v>
      </c>
      <c r="D148" s="312"/>
      <c r="E148" s="312"/>
      <c r="F148" s="312" t="s">
        <v>685</v>
      </c>
      <c r="G148" s="313"/>
      <c r="H148" s="312" t="s">
        <v>57</v>
      </c>
      <c r="I148" s="312" t="s">
        <v>60</v>
      </c>
      <c r="J148" s="312" t="s">
        <v>686</v>
      </c>
      <c r="K148" s="311"/>
    </row>
    <row r="149" s="1" customFormat="1" ht="17.25" customHeight="1">
      <c r="B149" s="309"/>
      <c r="C149" s="314" t="s">
        <v>687</v>
      </c>
      <c r="D149" s="314"/>
      <c r="E149" s="314"/>
      <c r="F149" s="315" t="s">
        <v>688</v>
      </c>
      <c r="G149" s="316"/>
      <c r="H149" s="314"/>
      <c r="I149" s="314"/>
      <c r="J149" s="314" t="s">
        <v>689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693</v>
      </c>
      <c r="D151" s="297"/>
      <c r="E151" s="297"/>
      <c r="F151" s="350" t="s">
        <v>690</v>
      </c>
      <c r="G151" s="297"/>
      <c r="H151" s="349" t="s">
        <v>730</v>
      </c>
      <c r="I151" s="349" t="s">
        <v>692</v>
      </c>
      <c r="J151" s="349">
        <v>120</v>
      </c>
      <c r="K151" s="345"/>
    </row>
    <row r="152" s="1" customFormat="1" ht="15" customHeight="1">
      <c r="B152" s="322"/>
      <c r="C152" s="349" t="s">
        <v>739</v>
      </c>
      <c r="D152" s="297"/>
      <c r="E152" s="297"/>
      <c r="F152" s="350" t="s">
        <v>690</v>
      </c>
      <c r="G152" s="297"/>
      <c r="H152" s="349" t="s">
        <v>750</v>
      </c>
      <c r="I152" s="349" t="s">
        <v>692</v>
      </c>
      <c r="J152" s="349" t="s">
        <v>741</v>
      </c>
      <c r="K152" s="345"/>
    </row>
    <row r="153" s="1" customFormat="1" ht="15" customHeight="1">
      <c r="B153" s="322"/>
      <c r="C153" s="349" t="s">
        <v>91</v>
      </c>
      <c r="D153" s="297"/>
      <c r="E153" s="297"/>
      <c r="F153" s="350" t="s">
        <v>690</v>
      </c>
      <c r="G153" s="297"/>
      <c r="H153" s="349" t="s">
        <v>751</v>
      </c>
      <c r="I153" s="349" t="s">
        <v>692</v>
      </c>
      <c r="J153" s="349" t="s">
        <v>741</v>
      </c>
      <c r="K153" s="345"/>
    </row>
    <row r="154" s="1" customFormat="1" ht="15" customHeight="1">
      <c r="B154" s="322"/>
      <c r="C154" s="349" t="s">
        <v>695</v>
      </c>
      <c r="D154" s="297"/>
      <c r="E154" s="297"/>
      <c r="F154" s="350" t="s">
        <v>696</v>
      </c>
      <c r="G154" s="297"/>
      <c r="H154" s="349" t="s">
        <v>730</v>
      </c>
      <c r="I154" s="349" t="s">
        <v>692</v>
      </c>
      <c r="J154" s="349">
        <v>50</v>
      </c>
      <c r="K154" s="345"/>
    </row>
    <row r="155" s="1" customFormat="1" ht="15" customHeight="1">
      <c r="B155" s="322"/>
      <c r="C155" s="349" t="s">
        <v>698</v>
      </c>
      <c r="D155" s="297"/>
      <c r="E155" s="297"/>
      <c r="F155" s="350" t="s">
        <v>690</v>
      </c>
      <c r="G155" s="297"/>
      <c r="H155" s="349" t="s">
        <v>730</v>
      </c>
      <c r="I155" s="349" t="s">
        <v>700</v>
      </c>
      <c r="J155" s="349"/>
      <c r="K155" s="345"/>
    </row>
    <row r="156" s="1" customFormat="1" ht="15" customHeight="1">
      <c r="B156" s="322"/>
      <c r="C156" s="349" t="s">
        <v>709</v>
      </c>
      <c r="D156" s="297"/>
      <c r="E156" s="297"/>
      <c r="F156" s="350" t="s">
        <v>696</v>
      </c>
      <c r="G156" s="297"/>
      <c r="H156" s="349" t="s">
        <v>730</v>
      </c>
      <c r="I156" s="349" t="s">
        <v>692</v>
      </c>
      <c r="J156" s="349">
        <v>50</v>
      </c>
      <c r="K156" s="345"/>
    </row>
    <row r="157" s="1" customFormat="1" ht="15" customHeight="1">
      <c r="B157" s="322"/>
      <c r="C157" s="349" t="s">
        <v>717</v>
      </c>
      <c r="D157" s="297"/>
      <c r="E157" s="297"/>
      <c r="F157" s="350" t="s">
        <v>696</v>
      </c>
      <c r="G157" s="297"/>
      <c r="H157" s="349" t="s">
        <v>730</v>
      </c>
      <c r="I157" s="349" t="s">
        <v>692</v>
      </c>
      <c r="J157" s="349">
        <v>50</v>
      </c>
      <c r="K157" s="345"/>
    </row>
    <row r="158" s="1" customFormat="1" ht="15" customHeight="1">
      <c r="B158" s="322"/>
      <c r="C158" s="349" t="s">
        <v>715</v>
      </c>
      <c r="D158" s="297"/>
      <c r="E158" s="297"/>
      <c r="F158" s="350" t="s">
        <v>696</v>
      </c>
      <c r="G158" s="297"/>
      <c r="H158" s="349" t="s">
        <v>730</v>
      </c>
      <c r="I158" s="349" t="s">
        <v>692</v>
      </c>
      <c r="J158" s="349">
        <v>50</v>
      </c>
      <c r="K158" s="345"/>
    </row>
    <row r="159" s="1" customFormat="1" ht="15" customHeight="1">
      <c r="B159" s="322"/>
      <c r="C159" s="349" t="s">
        <v>103</v>
      </c>
      <c r="D159" s="297"/>
      <c r="E159" s="297"/>
      <c r="F159" s="350" t="s">
        <v>690</v>
      </c>
      <c r="G159" s="297"/>
      <c r="H159" s="349" t="s">
        <v>752</v>
      </c>
      <c r="I159" s="349" t="s">
        <v>692</v>
      </c>
      <c r="J159" s="349" t="s">
        <v>753</v>
      </c>
      <c r="K159" s="345"/>
    </row>
    <row r="160" s="1" customFormat="1" ht="15" customHeight="1">
      <c r="B160" s="322"/>
      <c r="C160" s="349" t="s">
        <v>754</v>
      </c>
      <c r="D160" s="297"/>
      <c r="E160" s="297"/>
      <c r="F160" s="350" t="s">
        <v>690</v>
      </c>
      <c r="G160" s="297"/>
      <c r="H160" s="349" t="s">
        <v>755</v>
      </c>
      <c r="I160" s="349" t="s">
        <v>725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756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684</v>
      </c>
      <c r="D166" s="312"/>
      <c r="E166" s="312"/>
      <c r="F166" s="312" t="s">
        <v>685</v>
      </c>
      <c r="G166" s="354"/>
      <c r="H166" s="355" t="s">
        <v>57</v>
      </c>
      <c r="I166" s="355" t="s">
        <v>60</v>
      </c>
      <c r="J166" s="312" t="s">
        <v>686</v>
      </c>
      <c r="K166" s="289"/>
    </row>
    <row r="167" s="1" customFormat="1" ht="17.25" customHeight="1">
      <c r="B167" s="290"/>
      <c r="C167" s="314" t="s">
        <v>687</v>
      </c>
      <c r="D167" s="314"/>
      <c r="E167" s="314"/>
      <c r="F167" s="315" t="s">
        <v>688</v>
      </c>
      <c r="G167" s="356"/>
      <c r="H167" s="357"/>
      <c r="I167" s="357"/>
      <c r="J167" s="314" t="s">
        <v>689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693</v>
      </c>
      <c r="D169" s="297"/>
      <c r="E169" s="297"/>
      <c r="F169" s="320" t="s">
        <v>690</v>
      </c>
      <c r="G169" s="297"/>
      <c r="H169" s="297" t="s">
        <v>730</v>
      </c>
      <c r="I169" s="297" t="s">
        <v>692</v>
      </c>
      <c r="J169" s="297">
        <v>120</v>
      </c>
      <c r="K169" s="345"/>
    </row>
    <row r="170" s="1" customFormat="1" ht="15" customHeight="1">
      <c r="B170" s="322"/>
      <c r="C170" s="297" t="s">
        <v>739</v>
      </c>
      <c r="D170" s="297"/>
      <c r="E170" s="297"/>
      <c r="F170" s="320" t="s">
        <v>690</v>
      </c>
      <c r="G170" s="297"/>
      <c r="H170" s="297" t="s">
        <v>740</v>
      </c>
      <c r="I170" s="297" t="s">
        <v>692</v>
      </c>
      <c r="J170" s="297" t="s">
        <v>741</v>
      </c>
      <c r="K170" s="345"/>
    </row>
    <row r="171" s="1" customFormat="1" ht="15" customHeight="1">
      <c r="B171" s="322"/>
      <c r="C171" s="297" t="s">
        <v>91</v>
      </c>
      <c r="D171" s="297"/>
      <c r="E171" s="297"/>
      <c r="F171" s="320" t="s">
        <v>690</v>
      </c>
      <c r="G171" s="297"/>
      <c r="H171" s="297" t="s">
        <v>757</v>
      </c>
      <c r="I171" s="297" t="s">
        <v>692</v>
      </c>
      <c r="J171" s="297" t="s">
        <v>741</v>
      </c>
      <c r="K171" s="345"/>
    </row>
    <row r="172" s="1" customFormat="1" ht="15" customHeight="1">
      <c r="B172" s="322"/>
      <c r="C172" s="297" t="s">
        <v>695</v>
      </c>
      <c r="D172" s="297"/>
      <c r="E172" s="297"/>
      <c r="F172" s="320" t="s">
        <v>696</v>
      </c>
      <c r="G172" s="297"/>
      <c r="H172" s="297" t="s">
        <v>757</v>
      </c>
      <c r="I172" s="297" t="s">
        <v>692</v>
      </c>
      <c r="J172" s="297">
        <v>50</v>
      </c>
      <c r="K172" s="345"/>
    </row>
    <row r="173" s="1" customFormat="1" ht="15" customHeight="1">
      <c r="B173" s="322"/>
      <c r="C173" s="297" t="s">
        <v>698</v>
      </c>
      <c r="D173" s="297"/>
      <c r="E173" s="297"/>
      <c r="F173" s="320" t="s">
        <v>690</v>
      </c>
      <c r="G173" s="297"/>
      <c r="H173" s="297" t="s">
        <v>757</v>
      </c>
      <c r="I173" s="297" t="s">
        <v>700</v>
      </c>
      <c r="J173" s="297"/>
      <c r="K173" s="345"/>
    </row>
    <row r="174" s="1" customFormat="1" ht="15" customHeight="1">
      <c r="B174" s="322"/>
      <c r="C174" s="297" t="s">
        <v>709</v>
      </c>
      <c r="D174" s="297"/>
      <c r="E174" s="297"/>
      <c r="F174" s="320" t="s">
        <v>696</v>
      </c>
      <c r="G174" s="297"/>
      <c r="H174" s="297" t="s">
        <v>757</v>
      </c>
      <c r="I174" s="297" t="s">
        <v>692</v>
      </c>
      <c r="J174" s="297">
        <v>50</v>
      </c>
      <c r="K174" s="345"/>
    </row>
    <row r="175" s="1" customFormat="1" ht="15" customHeight="1">
      <c r="B175" s="322"/>
      <c r="C175" s="297" t="s">
        <v>717</v>
      </c>
      <c r="D175" s="297"/>
      <c r="E175" s="297"/>
      <c r="F175" s="320" t="s">
        <v>696</v>
      </c>
      <c r="G175" s="297"/>
      <c r="H175" s="297" t="s">
        <v>757</v>
      </c>
      <c r="I175" s="297" t="s">
        <v>692</v>
      </c>
      <c r="J175" s="297">
        <v>50</v>
      </c>
      <c r="K175" s="345"/>
    </row>
    <row r="176" s="1" customFormat="1" ht="15" customHeight="1">
      <c r="B176" s="322"/>
      <c r="C176" s="297" t="s">
        <v>715</v>
      </c>
      <c r="D176" s="297"/>
      <c r="E176" s="297"/>
      <c r="F176" s="320" t="s">
        <v>696</v>
      </c>
      <c r="G176" s="297"/>
      <c r="H176" s="297" t="s">
        <v>757</v>
      </c>
      <c r="I176" s="297" t="s">
        <v>692</v>
      </c>
      <c r="J176" s="297">
        <v>50</v>
      </c>
      <c r="K176" s="345"/>
    </row>
    <row r="177" s="1" customFormat="1" ht="15" customHeight="1">
      <c r="B177" s="322"/>
      <c r="C177" s="297" t="s">
        <v>113</v>
      </c>
      <c r="D177" s="297"/>
      <c r="E177" s="297"/>
      <c r="F177" s="320" t="s">
        <v>690</v>
      </c>
      <c r="G177" s="297"/>
      <c r="H177" s="297" t="s">
        <v>758</v>
      </c>
      <c r="I177" s="297" t="s">
        <v>759</v>
      </c>
      <c r="J177" s="297"/>
      <c r="K177" s="345"/>
    </row>
    <row r="178" s="1" customFormat="1" ht="15" customHeight="1">
      <c r="B178" s="322"/>
      <c r="C178" s="297" t="s">
        <v>60</v>
      </c>
      <c r="D178" s="297"/>
      <c r="E178" s="297"/>
      <c r="F178" s="320" t="s">
        <v>690</v>
      </c>
      <c r="G178" s="297"/>
      <c r="H178" s="297" t="s">
        <v>760</v>
      </c>
      <c r="I178" s="297" t="s">
        <v>761</v>
      </c>
      <c r="J178" s="297">
        <v>1</v>
      </c>
      <c r="K178" s="345"/>
    </row>
    <row r="179" s="1" customFormat="1" ht="15" customHeight="1">
      <c r="B179" s="322"/>
      <c r="C179" s="297" t="s">
        <v>56</v>
      </c>
      <c r="D179" s="297"/>
      <c r="E179" s="297"/>
      <c r="F179" s="320" t="s">
        <v>690</v>
      </c>
      <c r="G179" s="297"/>
      <c r="H179" s="297" t="s">
        <v>762</v>
      </c>
      <c r="I179" s="297" t="s">
        <v>692</v>
      </c>
      <c r="J179" s="297">
        <v>20</v>
      </c>
      <c r="K179" s="345"/>
    </row>
    <row r="180" s="1" customFormat="1" ht="15" customHeight="1">
      <c r="B180" s="322"/>
      <c r="C180" s="297" t="s">
        <v>57</v>
      </c>
      <c r="D180" s="297"/>
      <c r="E180" s="297"/>
      <c r="F180" s="320" t="s">
        <v>690</v>
      </c>
      <c r="G180" s="297"/>
      <c r="H180" s="297" t="s">
        <v>763</v>
      </c>
      <c r="I180" s="297" t="s">
        <v>692</v>
      </c>
      <c r="J180" s="297">
        <v>255</v>
      </c>
      <c r="K180" s="345"/>
    </row>
    <row r="181" s="1" customFormat="1" ht="15" customHeight="1">
      <c r="B181" s="322"/>
      <c r="C181" s="297" t="s">
        <v>114</v>
      </c>
      <c r="D181" s="297"/>
      <c r="E181" s="297"/>
      <c r="F181" s="320" t="s">
        <v>690</v>
      </c>
      <c r="G181" s="297"/>
      <c r="H181" s="297" t="s">
        <v>654</v>
      </c>
      <c r="I181" s="297" t="s">
        <v>692</v>
      </c>
      <c r="J181" s="297">
        <v>10</v>
      </c>
      <c r="K181" s="345"/>
    </row>
    <row r="182" s="1" customFormat="1" ht="15" customHeight="1">
      <c r="B182" s="322"/>
      <c r="C182" s="297" t="s">
        <v>115</v>
      </c>
      <c r="D182" s="297"/>
      <c r="E182" s="297"/>
      <c r="F182" s="320" t="s">
        <v>690</v>
      </c>
      <c r="G182" s="297"/>
      <c r="H182" s="297" t="s">
        <v>764</v>
      </c>
      <c r="I182" s="297" t="s">
        <v>725</v>
      </c>
      <c r="J182" s="297"/>
      <c r="K182" s="345"/>
    </row>
    <row r="183" s="1" customFormat="1" ht="15" customHeight="1">
      <c r="B183" s="322"/>
      <c r="C183" s="297" t="s">
        <v>765</v>
      </c>
      <c r="D183" s="297"/>
      <c r="E183" s="297"/>
      <c r="F183" s="320" t="s">
        <v>690</v>
      </c>
      <c r="G183" s="297"/>
      <c r="H183" s="297" t="s">
        <v>766</v>
      </c>
      <c r="I183" s="297" t="s">
        <v>725</v>
      </c>
      <c r="J183" s="297"/>
      <c r="K183" s="345"/>
    </row>
    <row r="184" s="1" customFormat="1" ht="15" customHeight="1">
      <c r="B184" s="322"/>
      <c r="C184" s="297" t="s">
        <v>754</v>
      </c>
      <c r="D184" s="297"/>
      <c r="E184" s="297"/>
      <c r="F184" s="320" t="s">
        <v>690</v>
      </c>
      <c r="G184" s="297"/>
      <c r="H184" s="297" t="s">
        <v>767</v>
      </c>
      <c r="I184" s="297" t="s">
        <v>725</v>
      </c>
      <c r="J184" s="297"/>
      <c r="K184" s="345"/>
    </row>
    <row r="185" s="1" customFormat="1" ht="15" customHeight="1">
      <c r="B185" s="322"/>
      <c r="C185" s="297" t="s">
        <v>117</v>
      </c>
      <c r="D185" s="297"/>
      <c r="E185" s="297"/>
      <c r="F185" s="320" t="s">
        <v>696</v>
      </c>
      <c r="G185" s="297"/>
      <c r="H185" s="297" t="s">
        <v>768</v>
      </c>
      <c r="I185" s="297" t="s">
        <v>692</v>
      </c>
      <c r="J185" s="297">
        <v>50</v>
      </c>
      <c r="K185" s="345"/>
    </row>
    <row r="186" s="1" customFormat="1" ht="15" customHeight="1">
      <c r="B186" s="322"/>
      <c r="C186" s="297" t="s">
        <v>769</v>
      </c>
      <c r="D186" s="297"/>
      <c r="E186" s="297"/>
      <c r="F186" s="320" t="s">
        <v>696</v>
      </c>
      <c r="G186" s="297"/>
      <c r="H186" s="297" t="s">
        <v>770</v>
      </c>
      <c r="I186" s="297" t="s">
        <v>771</v>
      </c>
      <c r="J186" s="297"/>
      <c r="K186" s="345"/>
    </row>
    <row r="187" s="1" customFormat="1" ht="15" customHeight="1">
      <c r="B187" s="322"/>
      <c r="C187" s="297" t="s">
        <v>772</v>
      </c>
      <c r="D187" s="297"/>
      <c r="E187" s="297"/>
      <c r="F187" s="320" t="s">
        <v>696</v>
      </c>
      <c r="G187" s="297"/>
      <c r="H187" s="297" t="s">
        <v>773</v>
      </c>
      <c r="I187" s="297" t="s">
        <v>771</v>
      </c>
      <c r="J187" s="297"/>
      <c r="K187" s="345"/>
    </row>
    <row r="188" s="1" customFormat="1" ht="15" customHeight="1">
      <c r="B188" s="322"/>
      <c r="C188" s="297" t="s">
        <v>774</v>
      </c>
      <c r="D188" s="297"/>
      <c r="E188" s="297"/>
      <c r="F188" s="320" t="s">
        <v>696</v>
      </c>
      <c r="G188" s="297"/>
      <c r="H188" s="297" t="s">
        <v>775</v>
      </c>
      <c r="I188" s="297" t="s">
        <v>771</v>
      </c>
      <c r="J188" s="297"/>
      <c r="K188" s="345"/>
    </row>
    <row r="189" s="1" customFormat="1" ht="15" customHeight="1">
      <c r="B189" s="322"/>
      <c r="C189" s="358" t="s">
        <v>776</v>
      </c>
      <c r="D189" s="297"/>
      <c r="E189" s="297"/>
      <c r="F189" s="320" t="s">
        <v>696</v>
      </c>
      <c r="G189" s="297"/>
      <c r="H189" s="297" t="s">
        <v>777</v>
      </c>
      <c r="I189" s="297" t="s">
        <v>778</v>
      </c>
      <c r="J189" s="359" t="s">
        <v>779</v>
      </c>
      <c r="K189" s="345"/>
    </row>
    <row r="190" s="1" customFormat="1" ht="15" customHeight="1">
      <c r="B190" s="322"/>
      <c r="C190" s="358" t="s">
        <v>45</v>
      </c>
      <c r="D190" s="297"/>
      <c r="E190" s="297"/>
      <c r="F190" s="320" t="s">
        <v>690</v>
      </c>
      <c r="G190" s="297"/>
      <c r="H190" s="294" t="s">
        <v>780</v>
      </c>
      <c r="I190" s="297" t="s">
        <v>781</v>
      </c>
      <c r="J190" s="297"/>
      <c r="K190" s="345"/>
    </row>
    <row r="191" s="1" customFormat="1" ht="15" customHeight="1">
      <c r="B191" s="322"/>
      <c r="C191" s="358" t="s">
        <v>782</v>
      </c>
      <c r="D191" s="297"/>
      <c r="E191" s="297"/>
      <c r="F191" s="320" t="s">
        <v>690</v>
      </c>
      <c r="G191" s="297"/>
      <c r="H191" s="297" t="s">
        <v>783</v>
      </c>
      <c r="I191" s="297" t="s">
        <v>725</v>
      </c>
      <c r="J191" s="297"/>
      <c r="K191" s="345"/>
    </row>
    <row r="192" s="1" customFormat="1" ht="15" customHeight="1">
      <c r="B192" s="322"/>
      <c r="C192" s="358" t="s">
        <v>784</v>
      </c>
      <c r="D192" s="297"/>
      <c r="E192" s="297"/>
      <c r="F192" s="320" t="s">
        <v>690</v>
      </c>
      <c r="G192" s="297"/>
      <c r="H192" s="297" t="s">
        <v>785</v>
      </c>
      <c r="I192" s="297" t="s">
        <v>725</v>
      </c>
      <c r="J192" s="297"/>
      <c r="K192" s="345"/>
    </row>
    <row r="193" s="1" customFormat="1" ht="15" customHeight="1">
      <c r="B193" s="322"/>
      <c r="C193" s="358" t="s">
        <v>786</v>
      </c>
      <c r="D193" s="297"/>
      <c r="E193" s="297"/>
      <c r="F193" s="320" t="s">
        <v>696</v>
      </c>
      <c r="G193" s="297"/>
      <c r="H193" s="297" t="s">
        <v>787</v>
      </c>
      <c r="I193" s="297" t="s">
        <v>725</v>
      </c>
      <c r="J193" s="297"/>
      <c r="K193" s="345"/>
    </row>
    <row r="194" s="1" customFormat="1" ht="15" customHeight="1">
      <c r="B194" s="351"/>
      <c r="C194" s="360"/>
      <c r="D194" s="331"/>
      <c r="E194" s="331"/>
      <c r="F194" s="331"/>
      <c r="G194" s="331"/>
      <c r="H194" s="331"/>
      <c r="I194" s="331"/>
      <c r="J194" s="331"/>
      <c r="K194" s="352"/>
    </row>
    <row r="195" s="1" customFormat="1" ht="18.75" customHeight="1">
      <c r="B195" s="333"/>
      <c r="C195" s="343"/>
      <c r="D195" s="343"/>
      <c r="E195" s="343"/>
      <c r="F195" s="353"/>
      <c r="G195" s="343"/>
      <c r="H195" s="343"/>
      <c r="I195" s="343"/>
      <c r="J195" s="343"/>
      <c r="K195" s="333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s="1" customFormat="1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s="1" customFormat="1" ht="21">
      <c r="B199" s="287"/>
      <c r="C199" s="288" t="s">
        <v>788</v>
      </c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5.5" customHeight="1">
      <c r="B200" s="287"/>
      <c r="C200" s="361" t="s">
        <v>789</v>
      </c>
      <c r="D200" s="361"/>
      <c r="E200" s="361"/>
      <c r="F200" s="361" t="s">
        <v>790</v>
      </c>
      <c r="G200" s="362"/>
      <c r="H200" s="361" t="s">
        <v>791</v>
      </c>
      <c r="I200" s="361"/>
      <c r="J200" s="361"/>
      <c r="K200" s="289"/>
    </row>
    <row r="201" s="1" customFormat="1" ht="5.25" customHeight="1">
      <c r="B201" s="322"/>
      <c r="C201" s="317"/>
      <c r="D201" s="317"/>
      <c r="E201" s="317"/>
      <c r="F201" s="317"/>
      <c r="G201" s="343"/>
      <c r="H201" s="317"/>
      <c r="I201" s="317"/>
      <c r="J201" s="317"/>
      <c r="K201" s="345"/>
    </row>
    <row r="202" s="1" customFormat="1" ht="15" customHeight="1">
      <c r="B202" s="322"/>
      <c r="C202" s="297" t="s">
        <v>781</v>
      </c>
      <c r="D202" s="297"/>
      <c r="E202" s="297"/>
      <c r="F202" s="320" t="s">
        <v>46</v>
      </c>
      <c r="G202" s="297"/>
      <c r="H202" s="297" t="s">
        <v>792</v>
      </c>
      <c r="I202" s="297"/>
      <c r="J202" s="297"/>
      <c r="K202" s="345"/>
    </row>
    <row r="203" s="1" customFormat="1" ht="15" customHeight="1">
      <c r="B203" s="322"/>
      <c r="C203" s="297"/>
      <c r="D203" s="297"/>
      <c r="E203" s="297"/>
      <c r="F203" s="320" t="s">
        <v>47</v>
      </c>
      <c r="G203" s="297"/>
      <c r="H203" s="297" t="s">
        <v>793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50</v>
      </c>
      <c r="G204" s="297"/>
      <c r="H204" s="297" t="s">
        <v>794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48</v>
      </c>
      <c r="G205" s="297"/>
      <c r="H205" s="297" t="s">
        <v>795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49</v>
      </c>
      <c r="G206" s="297"/>
      <c r="H206" s="297" t="s">
        <v>796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/>
      <c r="G207" s="297"/>
      <c r="H207" s="297"/>
      <c r="I207" s="297"/>
      <c r="J207" s="297"/>
      <c r="K207" s="345"/>
    </row>
    <row r="208" s="1" customFormat="1" ht="15" customHeight="1">
      <c r="B208" s="322"/>
      <c r="C208" s="297" t="s">
        <v>737</v>
      </c>
      <c r="D208" s="297"/>
      <c r="E208" s="297"/>
      <c r="F208" s="320" t="s">
        <v>82</v>
      </c>
      <c r="G208" s="297"/>
      <c r="H208" s="297" t="s">
        <v>797</v>
      </c>
      <c r="I208" s="297"/>
      <c r="J208" s="297"/>
      <c r="K208" s="345"/>
    </row>
    <row r="209" s="1" customFormat="1" ht="15" customHeight="1">
      <c r="B209" s="322"/>
      <c r="C209" s="297"/>
      <c r="D209" s="297"/>
      <c r="E209" s="297"/>
      <c r="F209" s="320" t="s">
        <v>633</v>
      </c>
      <c r="G209" s="297"/>
      <c r="H209" s="297" t="s">
        <v>634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631</v>
      </c>
      <c r="G210" s="297"/>
      <c r="H210" s="297" t="s">
        <v>798</v>
      </c>
      <c r="I210" s="297"/>
      <c r="J210" s="297"/>
      <c r="K210" s="345"/>
    </row>
    <row r="211" s="1" customFormat="1" ht="15" customHeight="1">
      <c r="B211" s="363"/>
      <c r="C211" s="297"/>
      <c r="D211" s="297"/>
      <c r="E211" s="297"/>
      <c r="F211" s="320" t="s">
        <v>635</v>
      </c>
      <c r="G211" s="358"/>
      <c r="H211" s="349" t="s">
        <v>636</v>
      </c>
      <c r="I211" s="349"/>
      <c r="J211" s="349"/>
      <c r="K211" s="364"/>
    </row>
    <row r="212" s="1" customFormat="1" ht="15" customHeight="1">
      <c r="B212" s="363"/>
      <c r="C212" s="297"/>
      <c r="D212" s="297"/>
      <c r="E212" s="297"/>
      <c r="F212" s="320" t="s">
        <v>637</v>
      </c>
      <c r="G212" s="358"/>
      <c r="H212" s="349" t="s">
        <v>799</v>
      </c>
      <c r="I212" s="349"/>
      <c r="J212" s="349"/>
      <c r="K212" s="364"/>
    </row>
    <row r="213" s="1" customFormat="1" ht="15" customHeight="1">
      <c r="B213" s="363"/>
      <c r="C213" s="297"/>
      <c r="D213" s="297"/>
      <c r="E213" s="297"/>
      <c r="F213" s="320"/>
      <c r="G213" s="358"/>
      <c r="H213" s="349"/>
      <c r="I213" s="349"/>
      <c r="J213" s="349"/>
      <c r="K213" s="364"/>
    </row>
    <row r="214" s="1" customFormat="1" ht="15" customHeight="1">
      <c r="B214" s="363"/>
      <c r="C214" s="297" t="s">
        <v>761</v>
      </c>
      <c r="D214" s="297"/>
      <c r="E214" s="297"/>
      <c r="F214" s="320">
        <v>1</v>
      </c>
      <c r="G214" s="358"/>
      <c r="H214" s="349" t="s">
        <v>800</v>
      </c>
      <c r="I214" s="349"/>
      <c r="J214" s="349"/>
      <c r="K214" s="364"/>
    </row>
    <row r="215" s="1" customFormat="1" ht="15" customHeight="1">
      <c r="B215" s="363"/>
      <c r="C215" s="297"/>
      <c r="D215" s="297"/>
      <c r="E215" s="297"/>
      <c r="F215" s="320">
        <v>2</v>
      </c>
      <c r="G215" s="358"/>
      <c r="H215" s="349" t="s">
        <v>801</v>
      </c>
      <c r="I215" s="349"/>
      <c r="J215" s="349"/>
      <c r="K215" s="364"/>
    </row>
    <row r="216" s="1" customFormat="1" ht="15" customHeight="1">
      <c r="B216" s="363"/>
      <c r="C216" s="297"/>
      <c r="D216" s="297"/>
      <c r="E216" s="297"/>
      <c r="F216" s="320">
        <v>3</v>
      </c>
      <c r="G216" s="358"/>
      <c r="H216" s="349" t="s">
        <v>802</v>
      </c>
      <c r="I216" s="349"/>
      <c r="J216" s="349"/>
      <c r="K216" s="364"/>
    </row>
    <row r="217" s="1" customFormat="1" ht="15" customHeight="1">
      <c r="B217" s="363"/>
      <c r="C217" s="297"/>
      <c r="D217" s="297"/>
      <c r="E217" s="297"/>
      <c r="F217" s="320">
        <v>4</v>
      </c>
      <c r="G217" s="358"/>
      <c r="H217" s="349" t="s">
        <v>803</v>
      </c>
      <c r="I217" s="349"/>
      <c r="J217" s="349"/>
      <c r="K217" s="364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Komendová Denisa</dc:creator>
  <cp:lastModifiedBy>Komendová Denisa</cp:lastModifiedBy>
  <dcterms:created xsi:type="dcterms:W3CDTF">2023-11-10T07:37:23Z</dcterms:created>
  <dcterms:modified xsi:type="dcterms:W3CDTF">2023-11-10T07:37:28Z</dcterms:modified>
</cp:coreProperties>
</file>